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2 대관\00 운영조례(2021.11)\홈페이지수정\"/>
    </mc:Choice>
  </mc:AlternateContent>
  <bookViews>
    <workbookView xWindow="0" yWindow="0" windowWidth="28800" windowHeight="12285"/>
  </bookViews>
  <sheets>
    <sheet name="행사" sheetId="1" r:id="rId1"/>
  </sheets>
  <definedNames>
    <definedName name="_xlnm.Print_Area" localSheetId="0">행사!$A$1:$T$50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2" i="1"/>
  <c r="L33" i="1"/>
  <c r="L32" i="1"/>
  <c r="O46" i="1" l="1"/>
  <c r="J46" i="1"/>
  <c r="O45" i="1"/>
  <c r="J45" i="1"/>
  <c r="O44" i="1"/>
  <c r="J44" i="1"/>
  <c r="J43" i="1"/>
  <c r="J40" i="1"/>
  <c r="J39" i="1"/>
  <c r="O38" i="1"/>
  <c r="J38" i="1" s="1"/>
  <c r="O37" i="1"/>
  <c r="J37" i="1" s="1"/>
  <c r="O36" i="1"/>
  <c r="J36" i="1" s="1"/>
  <c r="O35" i="1"/>
  <c r="J35" i="1" s="1"/>
  <c r="O34" i="1"/>
  <c r="J34" i="1" s="1"/>
  <c r="O33" i="1"/>
  <c r="J33" i="1" s="1"/>
  <c r="O31" i="1"/>
  <c r="J31" i="1" s="1"/>
  <c r="O30" i="1"/>
  <c r="J30" i="1" s="1"/>
  <c r="O29" i="1"/>
  <c r="J29" i="1" s="1"/>
  <c r="O28" i="1"/>
  <c r="J28" i="1" s="1"/>
  <c r="O27" i="1"/>
  <c r="J27" i="1" s="1"/>
  <c r="O26" i="1"/>
  <c r="J26" i="1" s="1"/>
  <c r="O25" i="1"/>
  <c r="J25" i="1" s="1"/>
  <c r="O24" i="1"/>
  <c r="J24" i="1" s="1"/>
  <c r="O23" i="1"/>
  <c r="J23" i="1" s="1"/>
  <c r="L17" i="1"/>
  <c r="R17" i="1" s="1"/>
  <c r="L16" i="1"/>
  <c r="R16" i="1" s="1"/>
  <c r="O15" i="1"/>
  <c r="L15" i="1"/>
  <c r="R15" i="1" s="1"/>
  <c r="R14" i="1"/>
  <c r="O14" i="1"/>
  <c r="R13" i="1"/>
  <c r="O13" i="1"/>
  <c r="R12" i="1"/>
  <c r="O12" i="1"/>
  <c r="J12" i="1" s="1"/>
  <c r="O17" i="1" l="1"/>
  <c r="J17" i="1"/>
  <c r="J14" i="1"/>
  <c r="J13" i="1"/>
  <c r="O16" i="1"/>
  <c r="J16" i="1" s="1"/>
  <c r="J15" i="1"/>
  <c r="O32" i="1"/>
  <c r="J32" i="1" s="1"/>
  <c r="J47" i="1" s="1"/>
  <c r="J18" i="1" l="1"/>
  <c r="F7" i="1"/>
</calcChain>
</file>

<file path=xl/sharedStrings.xml><?xml version="1.0" encoding="utf-8"?>
<sst xmlns="http://schemas.openxmlformats.org/spreadsheetml/2006/main" count="159" uniqueCount="83">
  <si>
    <r>
      <t>어울아트센터</t>
    </r>
    <r>
      <rPr>
        <b/>
        <sz val="18"/>
        <color theme="1"/>
        <rFont val="맑은 고딕"/>
        <family val="3"/>
        <charset val="129"/>
        <scheme val="minor"/>
      </rPr>
      <t>-대공연장</t>
    </r>
    <r>
      <rPr>
        <b/>
        <sz val="24"/>
        <color theme="1"/>
        <rFont val="맑은 고딕"/>
        <family val="3"/>
        <charset val="129"/>
        <scheme val="minor"/>
      </rPr>
      <t xml:space="preserve"> 시설(설비) 사용신청서(행사)</t>
    </r>
    <phoneticPr fontId="4" type="noConversion"/>
  </si>
  <si>
    <t>○</t>
    <phoneticPr fontId="4" type="noConversion"/>
  </si>
  <si>
    <t>행 사 명</t>
    <phoneticPr fontId="4" type="noConversion"/>
  </si>
  <si>
    <t>:</t>
    <phoneticPr fontId="4" type="noConversion"/>
  </si>
  <si>
    <t>○</t>
  </si>
  <si>
    <t>단 체 명</t>
    <phoneticPr fontId="4" type="noConversion"/>
  </si>
  <si>
    <t>대관일자</t>
    <phoneticPr fontId="4" type="noConversion"/>
  </si>
  <si>
    <t xml:space="preserve">( 행사시작시간 : </t>
    <phoneticPr fontId="4" type="noConversion"/>
  </si>
  <si>
    <t>)</t>
    <phoneticPr fontId="4" type="noConversion"/>
  </si>
  <si>
    <t>대관료</t>
    <phoneticPr fontId="4" type="noConversion"/>
  </si>
  <si>
    <t>사용료내역</t>
    <phoneticPr fontId="4" type="noConversion"/>
  </si>
  <si>
    <t>1. 기본시설 사용</t>
    <phoneticPr fontId="4" type="noConversion"/>
  </si>
  <si>
    <t>구분</t>
    <phoneticPr fontId="4" type="noConversion"/>
  </si>
  <si>
    <t>사용금액(원)</t>
    <phoneticPr fontId="4" type="noConversion"/>
  </si>
  <si>
    <t>기준 사용료</t>
    <phoneticPr fontId="4" type="noConversion"/>
  </si>
  <si>
    <t>설치, 연습 사용료
(50% 적용)</t>
    <phoneticPr fontId="4" type="noConversion"/>
  </si>
  <si>
    <t>설치만 되어 있는 경우
(30% 적용)</t>
    <phoneticPr fontId="4" type="noConversion"/>
  </si>
  <si>
    <t>비고</t>
    <phoneticPr fontId="4" type="noConversion"/>
  </si>
  <si>
    <t>금액</t>
    <phoneticPr fontId="4" type="noConversion"/>
  </si>
  <si>
    <t>횟수</t>
    <phoneticPr fontId="4" type="noConversion"/>
  </si>
  <si>
    <t>횟수</t>
    <phoneticPr fontId="4" type="noConversion"/>
  </si>
  <si>
    <t>평일</t>
    <phoneticPr fontId="4" type="noConversion"/>
  </si>
  <si>
    <t>오전(09:00~12:00)</t>
    <phoneticPr fontId="4" type="noConversion"/>
  </si>
  <si>
    <t>오전</t>
    <phoneticPr fontId="4" type="noConversion"/>
  </si>
  <si>
    <t>오후(13:00~17:00)</t>
    <phoneticPr fontId="4" type="noConversion"/>
  </si>
  <si>
    <t>오후</t>
    <phoneticPr fontId="4" type="noConversion"/>
  </si>
  <si>
    <t>야간(18:00~22:00)</t>
    <phoneticPr fontId="4" type="noConversion"/>
  </si>
  <si>
    <t>야간</t>
    <phoneticPr fontId="4" type="noConversion"/>
  </si>
  <si>
    <t>휴일</t>
    <phoneticPr fontId="4" type="noConversion"/>
  </si>
  <si>
    <t>오후(13:00~17:00)</t>
    <phoneticPr fontId="4" type="noConversion"/>
  </si>
  <si>
    <t>야간(18:00~22:00)</t>
    <phoneticPr fontId="4" type="noConversion"/>
  </si>
  <si>
    <t>야간</t>
    <phoneticPr fontId="4" type="noConversion"/>
  </si>
  <si>
    <t>기본시설 사용료(합계)</t>
    <phoneticPr fontId="4" type="noConversion"/>
  </si>
  <si>
    <t>2. 부속설비 사용</t>
    <phoneticPr fontId="4" type="noConversion"/>
  </si>
  <si>
    <t>설치, 연습 사용료(50%)</t>
    <phoneticPr fontId="4" type="noConversion"/>
  </si>
  <si>
    <t>금액</t>
    <phoneticPr fontId="4" type="noConversion"/>
  </si>
  <si>
    <t>피아노</t>
    <phoneticPr fontId="4" type="noConversion"/>
  </si>
  <si>
    <t>피아노(외산)</t>
    <phoneticPr fontId="4" type="noConversion"/>
  </si>
  <si>
    <t>1회</t>
    <phoneticPr fontId="4" type="noConversion"/>
  </si>
  <si>
    <t>피아노 조율은 대관자가 부담함</t>
    <phoneticPr fontId="4" type="noConversion"/>
  </si>
  <si>
    <t>피아노(국산)</t>
    <phoneticPr fontId="4" type="noConversion"/>
  </si>
  <si>
    <t>1회</t>
    <phoneticPr fontId="4" type="noConversion"/>
  </si>
  <si>
    <t>조명시설</t>
    <phoneticPr fontId="4" type="noConversion"/>
  </si>
  <si>
    <t>기본조명</t>
    <phoneticPr fontId="4" type="noConversion"/>
  </si>
  <si>
    <t>기본조명을 제외한 조명의 운영인력은 대관자 부담(설치 및 철거, 운영)
Moving Light는 순수공연만 대관(행사 및 발표회는 제외)
사용료는 1대 기준임</t>
    <phoneticPr fontId="4" type="noConversion"/>
  </si>
  <si>
    <t>strobe</t>
    <phoneticPr fontId="4" type="noConversion"/>
  </si>
  <si>
    <t>follow spot light</t>
    <phoneticPr fontId="4" type="noConversion"/>
  </si>
  <si>
    <t>Par64, Par46</t>
    <phoneticPr fontId="4" type="noConversion"/>
  </si>
  <si>
    <t>Moving Console</t>
    <phoneticPr fontId="4" type="noConversion"/>
  </si>
  <si>
    <t>Moving Light</t>
    <phoneticPr fontId="4" type="noConversion"/>
  </si>
  <si>
    <t>1회</t>
    <phoneticPr fontId="4" type="noConversion"/>
  </si>
  <si>
    <t>음향ㆍ
영상시설</t>
    <phoneticPr fontId="4" type="noConversion"/>
  </si>
  <si>
    <t>음향반사판</t>
    <phoneticPr fontId="4" type="noConversion"/>
  </si>
  <si>
    <t>유선마이크</t>
    <phoneticPr fontId="4" type="noConversion"/>
  </si>
  <si>
    <t>(</t>
    <phoneticPr fontId="4" type="noConversion"/>
  </si>
  <si>
    <t>개)</t>
    <phoneticPr fontId="4" type="noConversion"/>
  </si>
  <si>
    <t>무선마이크</t>
    <phoneticPr fontId="4" type="noConversion"/>
  </si>
  <si>
    <t>외부무선마이크</t>
    <phoneticPr fontId="4" type="noConversion"/>
  </si>
  <si>
    <t>영사기(35m/m)</t>
    <phoneticPr fontId="4" type="noConversion"/>
  </si>
  <si>
    <t>비디오프로젝트</t>
    <phoneticPr fontId="4" type="noConversion"/>
  </si>
  <si>
    <t>녹화 - 비디오</t>
    <phoneticPr fontId="4" type="noConversion"/>
  </si>
  <si>
    <t>무대시설</t>
    <phoneticPr fontId="4" type="noConversion"/>
  </si>
  <si>
    <t>덧마루</t>
    <phoneticPr fontId="4" type="noConversion"/>
  </si>
  <si>
    <t>1일</t>
    <phoneticPr fontId="4" type="noConversion"/>
  </si>
  <si>
    <t>공연연습을 위한 사용료 없음
(1일 기준 사용료)</t>
    <phoneticPr fontId="4" type="noConversion"/>
  </si>
  <si>
    <t>운영인력은 대관자가 부담(설치 및 철거)
고무매트는 테이프 포함 금액임
보면대 - 10개 이상 사용시 적용</t>
    <phoneticPr fontId="4" type="noConversion"/>
  </si>
  <si>
    <t>고무매트</t>
    <phoneticPr fontId="4" type="noConversion"/>
  </si>
  <si>
    <t>1일</t>
    <phoneticPr fontId="4" type="noConversion"/>
  </si>
  <si>
    <t>보면대</t>
    <phoneticPr fontId="4" type="noConversion"/>
  </si>
  <si>
    <t>냉난방
시설</t>
    <phoneticPr fontId="4" type="noConversion"/>
  </si>
  <si>
    <t>냉방</t>
    <phoneticPr fontId="4" type="noConversion"/>
  </si>
  <si>
    <t>공연연습을 위한
사용료감면 없음</t>
    <phoneticPr fontId="4" type="noConversion"/>
  </si>
  <si>
    <t>난방</t>
    <phoneticPr fontId="4" type="noConversion"/>
  </si>
  <si>
    <t>기타</t>
    <phoneticPr fontId="4" type="noConversion"/>
  </si>
  <si>
    <t>스모그기</t>
    <phoneticPr fontId="4" type="noConversion"/>
  </si>
  <si>
    <t>운영인력은 대관자가 부담
재료비를 포함한 금액</t>
    <phoneticPr fontId="4" type="noConversion"/>
  </si>
  <si>
    <t>부속설비 사용료(합계)</t>
    <phoneticPr fontId="4" type="noConversion"/>
  </si>
  <si>
    <t>&lt;작성 시 유의사항&gt;</t>
    <phoneticPr fontId="4" type="noConversion"/>
  </si>
  <si>
    <r>
      <t xml:space="preserve">* </t>
    </r>
    <r>
      <rPr>
        <b/>
        <sz val="10"/>
        <color rgb="FFFF0000"/>
        <rFont val="맑은 고딕"/>
        <family val="3"/>
        <charset val="129"/>
        <scheme val="minor"/>
      </rPr>
      <t>기본시설 및 부속설비에 이용 신청 항목에 횟수(숫자)로만 입력 해 주시면 됩니다.</t>
    </r>
    <r>
      <rPr>
        <sz val="10"/>
        <color theme="1"/>
        <rFont val="맑은 고딕"/>
        <family val="3"/>
        <charset val="129"/>
        <scheme val="minor"/>
      </rPr>
      <t xml:space="preserve">
* 부속설비 사용횟수는 기본시설사용 사용횟수와 동일해야합니다.(ex. 평일 오후1회, 야간 1회 기본시설 사용시, 부속설비 기준사용은 2회 기입)
* 유선마이크 3개 이상 필요시 원하시는 개수로 내용수정 바랍니다. ( 3개이하 사용시 기준사용료 변동 없음 )
* 무선마이크 2개 이상 필요시 원하시는 개수로 내용수정 바랍니다. ( 2개이하 사용시 기준사용료 변동 없음 )
* 자세한 사항은 전화문의 (☎053-</t>
    </r>
    <r>
      <rPr>
        <b/>
        <sz val="10"/>
        <color rgb="FFFF0000"/>
        <rFont val="맑은 고딕"/>
        <family val="3"/>
        <charset val="129"/>
        <scheme val="minor"/>
      </rPr>
      <t>320-5127</t>
    </r>
    <r>
      <rPr>
        <sz val="10"/>
        <color theme="1"/>
        <rFont val="맑은 고딕"/>
        <family val="3"/>
        <charset val="129"/>
        <scheme val="minor"/>
      </rPr>
      <t>) 바랍니다.</t>
    </r>
    <phoneticPr fontId="4" type="noConversion"/>
  </si>
  <si>
    <t>유선마이크 3개기준 10,000원
1개 초과시 5,000원
무선마이크 2개기준 20,000원
1개 초과시 10,000원 추가
무선마이크 건전지는 대관자 부담
노트북은 대관자 준비
음향 오퍼레이터(Operator) 및 진행스탭은 대관자 측에서 동반함을 원칙으로 함</t>
    <phoneticPr fontId="4" type="noConversion"/>
  </si>
  <si>
    <t>더블 CDP</t>
    <phoneticPr fontId="4" type="noConversion"/>
  </si>
  <si>
    <t>흑샤막</t>
    <phoneticPr fontId="4" type="noConversion"/>
  </si>
  <si>
    <t>백샤막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</si>
</sst>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 style="thin">
        <color indexed="64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/>
      <top style="double">
        <color indexed="64"/>
      </top>
      <bottom style="dotted">
        <color auto="1"/>
      </bottom>
      <diagonal/>
    </border>
    <border>
      <left/>
      <right/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 style="dotted">
        <color auto="1"/>
      </right>
      <top style="double">
        <color indexed="64"/>
      </top>
      <bottom style="dotted">
        <color auto="1"/>
      </bottom>
      <diagonal/>
    </border>
    <border>
      <left/>
      <right style="medium">
        <color indexed="64"/>
      </right>
      <top style="double">
        <color indexed="64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indexed="64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20" fontId="7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1" fontId="11" fillId="0" borderId="26" xfId="0" applyNumberFormat="1" applyFont="1" applyBorder="1" applyAlignment="1">
      <alignment vertical="center"/>
    </xf>
    <xf numFmtId="0" fontId="11" fillId="0" borderId="27" xfId="0" applyFont="1" applyFill="1" applyBorder="1" applyAlignment="1">
      <alignment horizontal="center" vertical="center"/>
    </xf>
    <xf numFmtId="41" fontId="11" fillId="0" borderId="28" xfId="1" applyFont="1" applyFill="1" applyBorder="1" applyAlignment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>
      <alignment horizontal="center" vertical="center"/>
    </xf>
    <xf numFmtId="41" fontId="11" fillId="0" borderId="37" xfId="0" applyNumberFormat="1" applyFont="1" applyBorder="1" applyAlignment="1">
      <alignment vertical="center"/>
    </xf>
    <xf numFmtId="0" fontId="11" fillId="0" borderId="38" xfId="0" applyFont="1" applyFill="1" applyBorder="1" applyAlignment="1">
      <alignment horizontal="center" vertical="center"/>
    </xf>
    <xf numFmtId="41" fontId="11" fillId="0" borderId="39" xfId="1" applyFont="1" applyFill="1" applyBorder="1" applyAlignment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>
      <alignment horizontal="center" vertical="center"/>
    </xf>
    <xf numFmtId="41" fontId="11" fillId="0" borderId="48" xfId="0" applyNumberFormat="1" applyFont="1" applyBorder="1" applyAlignment="1">
      <alignment vertical="center"/>
    </xf>
    <xf numFmtId="0" fontId="11" fillId="0" borderId="49" xfId="0" applyFont="1" applyFill="1" applyBorder="1" applyAlignment="1">
      <alignment horizontal="center" vertical="center"/>
    </xf>
    <xf numFmtId="41" fontId="11" fillId="0" borderId="50" xfId="1" applyFont="1" applyFill="1" applyBorder="1" applyAlignment="1">
      <alignment horizontal="center" vertical="center"/>
    </xf>
    <xf numFmtId="0" fontId="11" fillId="0" borderId="51" xfId="0" applyFont="1" applyFill="1" applyBorder="1" applyAlignment="1" applyProtection="1">
      <alignment horizontal="center" vertical="center"/>
      <protection locked="0"/>
    </xf>
    <xf numFmtId="0" fontId="11" fillId="0" borderId="52" xfId="0" applyFont="1" applyFill="1" applyBorder="1" applyAlignment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>
      <alignment horizontal="center" vertical="center"/>
    </xf>
    <xf numFmtId="41" fontId="11" fillId="0" borderId="59" xfId="0" applyNumberFormat="1" applyFont="1" applyBorder="1" applyAlignment="1">
      <alignment vertical="center"/>
    </xf>
    <xf numFmtId="0" fontId="11" fillId="0" borderId="60" xfId="0" applyFont="1" applyFill="1" applyBorder="1" applyAlignment="1">
      <alignment horizontal="center" vertical="center"/>
    </xf>
    <xf numFmtId="41" fontId="11" fillId="0" borderId="61" xfId="1" applyFont="1" applyFill="1" applyBorder="1" applyAlignment="1">
      <alignment horizontal="center" vertical="center"/>
    </xf>
    <xf numFmtId="0" fontId="11" fillId="0" borderId="62" xfId="0" applyFont="1" applyFill="1" applyBorder="1" applyAlignment="1" applyProtection="1">
      <alignment horizontal="center" vertical="center"/>
      <protection locked="0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 applyProtection="1">
      <alignment horizontal="center" vertical="center"/>
      <protection locked="0"/>
    </xf>
    <xf numFmtId="0" fontId="11" fillId="0" borderId="65" xfId="0" applyFont="1" applyFill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2" fillId="0" borderId="6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11" fillId="0" borderId="75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41" fontId="11" fillId="0" borderId="62" xfId="1" applyFont="1" applyFill="1" applyBorder="1" applyAlignment="1" applyProtection="1">
      <alignment horizontal="center" vertical="center"/>
      <protection locked="0"/>
    </xf>
    <xf numFmtId="41" fontId="11" fillId="0" borderId="64" xfId="1" applyFont="1" applyFill="1" applyBorder="1" applyAlignment="1" applyProtection="1">
      <alignment horizontal="center" vertical="center"/>
      <protection locked="0"/>
    </xf>
    <xf numFmtId="41" fontId="11" fillId="0" borderId="80" xfId="0" applyNumberFormat="1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41" fontId="11" fillId="0" borderId="82" xfId="1" applyFont="1" applyFill="1" applyBorder="1" applyAlignment="1">
      <alignment horizontal="center" vertical="center"/>
    </xf>
    <xf numFmtId="41" fontId="11" fillId="0" borderId="81" xfId="1" applyFont="1" applyFill="1" applyBorder="1" applyAlignment="1" applyProtection="1">
      <alignment horizontal="center" vertical="center"/>
      <protection locked="0"/>
    </xf>
    <xf numFmtId="0" fontId="11" fillId="0" borderId="83" xfId="0" applyFont="1" applyFill="1" applyBorder="1" applyAlignment="1">
      <alignment horizontal="center" vertical="center"/>
    </xf>
    <xf numFmtId="41" fontId="11" fillId="0" borderId="78" xfId="1" applyFont="1" applyFill="1" applyBorder="1" applyAlignment="1" applyProtection="1">
      <alignment horizontal="center" vertical="center"/>
      <protection locked="0"/>
    </xf>
    <xf numFmtId="41" fontId="11" fillId="0" borderId="57" xfId="0" applyNumberFormat="1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41" fontId="11" fillId="0" borderId="88" xfId="1" applyFont="1" applyFill="1" applyBorder="1" applyAlignment="1">
      <alignment horizontal="center" vertical="center"/>
    </xf>
    <xf numFmtId="41" fontId="11" fillId="0" borderId="87" xfId="1" applyFont="1" applyFill="1" applyBorder="1" applyAlignment="1" applyProtection="1">
      <alignment horizontal="center" vertical="center"/>
      <protection locked="0"/>
    </xf>
    <xf numFmtId="0" fontId="11" fillId="0" borderId="89" xfId="0" applyFont="1" applyFill="1" applyBorder="1" applyAlignment="1">
      <alignment horizontal="center" vertical="center"/>
    </xf>
    <xf numFmtId="41" fontId="11" fillId="0" borderId="56" xfId="1" applyFont="1" applyFill="1" applyBorder="1" applyAlignment="1" applyProtection="1">
      <alignment horizontal="center" vertical="center"/>
      <protection locked="0"/>
    </xf>
    <xf numFmtId="41" fontId="11" fillId="0" borderId="35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41" fontId="11" fillId="0" borderId="40" xfId="1" applyFont="1" applyFill="1" applyBorder="1" applyAlignment="1" applyProtection="1">
      <alignment horizontal="center" vertical="center"/>
      <protection locked="0"/>
    </xf>
    <xf numFmtId="41" fontId="11" fillId="0" borderId="34" xfId="1" applyFont="1" applyFill="1" applyBorder="1" applyAlignment="1" applyProtection="1">
      <alignment horizontal="center" vertical="center"/>
      <protection locked="0"/>
    </xf>
    <xf numFmtId="41" fontId="11" fillId="0" borderId="46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41" fontId="11" fillId="0" borderId="51" xfId="1" applyFont="1" applyFill="1" applyBorder="1" applyAlignment="1" applyProtection="1">
      <alignment horizontal="center" vertical="center"/>
      <protection locked="0"/>
    </xf>
    <xf numFmtId="41" fontId="11" fillId="0" borderId="45" xfId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vertical="center"/>
    </xf>
    <xf numFmtId="0" fontId="11" fillId="0" borderId="35" xfId="0" applyFont="1" applyFill="1" applyBorder="1" applyAlignment="1" applyProtection="1">
      <alignment vertical="center"/>
      <protection locked="0"/>
    </xf>
    <xf numFmtId="0" fontId="11" fillId="0" borderId="36" xfId="0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41" fontId="11" fillId="0" borderId="61" xfId="0" applyNumberFormat="1" applyFont="1" applyFill="1" applyBorder="1" applyAlignment="1">
      <alignment vertical="center" wrapText="1"/>
    </xf>
    <xf numFmtId="41" fontId="11" fillId="0" borderId="64" xfId="1" applyFont="1" applyFill="1" applyBorder="1" applyAlignment="1" applyProtection="1">
      <alignment vertical="center" wrapText="1"/>
      <protection locked="0"/>
    </xf>
    <xf numFmtId="0" fontId="11" fillId="0" borderId="83" xfId="0" applyFont="1" applyBorder="1" applyAlignment="1">
      <alignment horizontal="center" vertical="center"/>
    </xf>
    <xf numFmtId="41" fontId="11" fillId="0" borderId="82" xfId="0" applyNumberFormat="1" applyFont="1" applyFill="1" applyBorder="1" applyAlignment="1">
      <alignment vertical="center" wrapText="1"/>
    </xf>
    <xf numFmtId="41" fontId="11" fillId="0" borderId="78" xfId="1" applyFont="1" applyFill="1" applyBorder="1" applyAlignment="1" applyProtection="1">
      <alignment vertical="center" wrapText="1"/>
      <protection locked="0"/>
    </xf>
    <xf numFmtId="41" fontId="11" fillId="0" borderId="99" xfId="0" applyNumberFormat="1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41" fontId="11" fillId="0" borderId="101" xfId="1" applyFont="1" applyFill="1" applyBorder="1" applyAlignment="1">
      <alignment horizontal="center" vertical="center"/>
    </xf>
    <xf numFmtId="41" fontId="11" fillId="0" borderId="100" xfId="1" applyFont="1" applyFill="1" applyBorder="1" applyAlignment="1" applyProtection="1">
      <alignment horizontal="center" vertical="center"/>
      <protection locked="0"/>
    </xf>
    <xf numFmtId="0" fontId="11" fillId="0" borderId="102" xfId="0" applyFont="1" applyBorder="1" applyAlignment="1">
      <alignment horizontal="center" vertical="center"/>
    </xf>
    <xf numFmtId="41" fontId="11" fillId="0" borderId="101" xfId="0" applyNumberFormat="1" applyFont="1" applyFill="1" applyBorder="1" applyAlignment="1">
      <alignment vertical="center" wrapText="1"/>
    </xf>
    <xf numFmtId="41" fontId="11" fillId="0" borderId="97" xfId="1" applyFont="1" applyFill="1" applyBorder="1" applyAlignment="1" applyProtection="1">
      <alignment vertical="center" wrapText="1"/>
      <protection locked="0"/>
    </xf>
    <xf numFmtId="41" fontId="12" fillId="0" borderId="107" xfId="0" applyNumberFormat="1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09" xfId="0" applyFont="1" applyBorder="1" applyAlignment="1">
      <alignment horizontal="left" vertical="center" wrapText="1"/>
    </xf>
    <xf numFmtId="0" fontId="14" fillId="0" borderId="110" xfId="0" applyFont="1" applyBorder="1" applyAlignment="1">
      <alignment horizontal="left" vertical="center"/>
    </xf>
    <xf numFmtId="0" fontId="14" fillId="0" borderId="111" xfId="0" applyFont="1" applyBorder="1" applyAlignment="1">
      <alignment horizontal="left" vertical="center"/>
    </xf>
    <xf numFmtId="0" fontId="11" fillId="0" borderId="7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3" borderId="89" xfId="0" applyFont="1" applyFill="1" applyBorder="1" applyAlignment="1">
      <alignment horizontal="center" vertical="center" wrapText="1"/>
    </xf>
    <xf numFmtId="0" fontId="11" fillId="3" borderId="88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95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11" fillId="0" borderId="7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 wrapText="1"/>
    </xf>
    <xf numFmtId="0" fontId="11" fillId="0" borderId="88" xfId="0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11" fillId="3" borderId="83" xfId="0" applyFont="1" applyFill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Layout" zoomScaleNormal="80" zoomScaleSheetLayoutView="100" workbookViewId="0">
      <selection activeCell="M15" sqref="M15"/>
    </sheetView>
  </sheetViews>
  <sheetFormatPr defaultColWidth="2.625" defaultRowHeight="18.75" customHeight="1" x14ac:dyDescent="0.3"/>
  <cols>
    <col min="1" max="1" width="3.5" style="1" customWidth="1"/>
    <col min="2" max="2" width="9.375" style="1" customWidth="1"/>
    <col min="3" max="5" width="1.75" style="1" customWidth="1"/>
    <col min="6" max="6" width="5.875" style="1" customWidth="1"/>
    <col min="7" max="7" width="1" style="1" customWidth="1"/>
    <col min="8" max="8" width="2.875" style="1" customWidth="1"/>
    <col min="9" max="9" width="3.75" style="1" customWidth="1"/>
    <col min="10" max="10" width="13.625" style="1" customWidth="1"/>
    <col min="11" max="11" width="5.625" style="1" customWidth="1"/>
    <col min="12" max="12" width="9.375" style="1" bestFit="1" customWidth="1"/>
    <col min="13" max="13" width="4.875" style="1" customWidth="1"/>
    <col min="14" max="14" width="5.625" style="1" customWidth="1"/>
    <col min="15" max="15" width="9.125" style="1" bestFit="1" customWidth="1"/>
    <col min="16" max="16" width="4.875" style="1" customWidth="1"/>
    <col min="17" max="17" width="5.625" style="1" customWidth="1"/>
    <col min="18" max="18" width="9.125" style="1" bestFit="1" customWidth="1"/>
    <col min="19" max="19" width="4.625" style="1" customWidth="1"/>
    <col min="20" max="20" width="22.625" style="1" customWidth="1"/>
    <col min="21" max="16384" width="2.625" style="1"/>
  </cols>
  <sheetData>
    <row r="1" spans="1:20" ht="39.75" customHeight="1" x14ac:dyDescent="0.3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</row>
    <row r="2" spans="1:20" ht="10.5" customHeight="1" x14ac:dyDescent="0.3"/>
    <row r="3" spans="1:20" s="2" customFormat="1" ht="25.5" customHeight="1" x14ac:dyDescent="0.35">
      <c r="A3" s="2" t="s">
        <v>1</v>
      </c>
      <c r="B3" s="217" t="s">
        <v>2</v>
      </c>
      <c r="C3" s="217"/>
      <c r="D3" s="217"/>
      <c r="E3" s="3" t="s">
        <v>3</v>
      </c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</row>
    <row r="4" spans="1:20" s="2" customFormat="1" ht="25.5" customHeight="1" x14ac:dyDescent="0.35">
      <c r="A4" s="2" t="s">
        <v>4</v>
      </c>
      <c r="B4" s="217" t="s">
        <v>5</v>
      </c>
      <c r="C4" s="217"/>
      <c r="D4" s="217"/>
      <c r="E4" s="3" t="s">
        <v>3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</row>
    <row r="5" spans="1:20" s="2" customFormat="1" ht="25.5" customHeight="1" x14ac:dyDescent="0.35">
      <c r="A5" s="2" t="s">
        <v>4</v>
      </c>
      <c r="B5" s="217" t="s">
        <v>6</v>
      </c>
      <c r="C5" s="217"/>
      <c r="D5" s="217"/>
      <c r="E5" s="3" t="s">
        <v>3</v>
      </c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1:20" s="2" customFormat="1" ht="13.5" customHeight="1" x14ac:dyDescent="0.35">
      <c r="B6" s="3"/>
      <c r="C6" s="3"/>
      <c r="D6" s="3"/>
      <c r="E6" s="216" t="s">
        <v>7</v>
      </c>
      <c r="F6" s="216"/>
      <c r="G6" s="216"/>
      <c r="H6" s="216"/>
      <c r="I6" s="216"/>
      <c r="J6" s="4"/>
      <c r="K6" s="5" t="s">
        <v>8</v>
      </c>
      <c r="L6" s="6"/>
      <c r="M6" s="6"/>
      <c r="N6" s="6"/>
      <c r="O6" s="6"/>
      <c r="P6" s="6"/>
      <c r="Q6" s="6"/>
      <c r="R6" s="6"/>
      <c r="S6" s="6"/>
      <c r="T6" s="6"/>
    </row>
    <row r="7" spans="1:20" s="2" customFormat="1" ht="25.5" customHeight="1" x14ac:dyDescent="0.35">
      <c r="A7" s="2" t="s">
        <v>4</v>
      </c>
      <c r="B7" s="217" t="s">
        <v>9</v>
      </c>
      <c r="C7" s="217"/>
      <c r="D7" s="217"/>
      <c r="E7" s="3" t="s">
        <v>3</v>
      </c>
      <c r="F7" s="218" t="str">
        <f>TEXT(J18+J47, "###,###")&amp;" 원"</f>
        <v xml:space="preserve"> 원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</row>
    <row r="8" spans="1:20" s="2" customFormat="1" ht="25.5" customHeight="1" x14ac:dyDescent="0.35">
      <c r="A8" s="2" t="s">
        <v>4</v>
      </c>
      <c r="B8" s="217" t="s">
        <v>10</v>
      </c>
      <c r="C8" s="217"/>
      <c r="D8" s="217"/>
      <c r="E8" s="3"/>
      <c r="F8" s="3"/>
      <c r="G8" s="3"/>
      <c r="H8" s="3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</row>
    <row r="9" spans="1:20" s="7" customFormat="1" ht="18.75" customHeight="1" thickBot="1" x14ac:dyDescent="0.35">
      <c r="A9" s="177" t="s">
        <v>11</v>
      </c>
      <c r="B9" s="178"/>
      <c r="C9" s="178"/>
      <c r="D9" s="178"/>
      <c r="E9" s="178"/>
      <c r="F9" s="178"/>
      <c r="G9" s="178"/>
      <c r="H9" s="178"/>
      <c r="I9" s="178"/>
    </row>
    <row r="10" spans="1:20" ht="30" customHeight="1" x14ac:dyDescent="0.3">
      <c r="A10" s="179" t="s">
        <v>12</v>
      </c>
      <c r="B10" s="180"/>
      <c r="C10" s="180"/>
      <c r="D10" s="181"/>
      <c r="E10" s="181"/>
      <c r="F10" s="181"/>
      <c r="G10" s="181"/>
      <c r="H10" s="181"/>
      <c r="I10" s="181"/>
      <c r="J10" s="185" t="s">
        <v>13</v>
      </c>
      <c r="K10" s="187" t="s">
        <v>14</v>
      </c>
      <c r="L10" s="188"/>
      <c r="M10" s="189"/>
      <c r="N10" s="208" t="s">
        <v>15</v>
      </c>
      <c r="O10" s="188"/>
      <c r="P10" s="209"/>
      <c r="Q10" s="210" t="s">
        <v>16</v>
      </c>
      <c r="R10" s="188"/>
      <c r="S10" s="189"/>
      <c r="T10" s="8" t="s">
        <v>17</v>
      </c>
    </row>
    <row r="11" spans="1:20" ht="18.75" customHeight="1" thickBot="1" x14ac:dyDescent="0.35">
      <c r="A11" s="182"/>
      <c r="B11" s="183"/>
      <c r="C11" s="183"/>
      <c r="D11" s="184"/>
      <c r="E11" s="184"/>
      <c r="F11" s="184"/>
      <c r="G11" s="184"/>
      <c r="H11" s="184"/>
      <c r="I11" s="184"/>
      <c r="J11" s="186"/>
      <c r="K11" s="9" t="s">
        <v>12</v>
      </c>
      <c r="L11" s="10" t="s">
        <v>18</v>
      </c>
      <c r="M11" s="11" t="s">
        <v>19</v>
      </c>
      <c r="N11" s="12" t="s">
        <v>12</v>
      </c>
      <c r="O11" s="10" t="s">
        <v>18</v>
      </c>
      <c r="P11" s="13" t="s">
        <v>19</v>
      </c>
      <c r="Q11" s="9" t="s">
        <v>12</v>
      </c>
      <c r="R11" s="10" t="s">
        <v>18</v>
      </c>
      <c r="S11" s="11" t="s">
        <v>20</v>
      </c>
      <c r="T11" s="14"/>
    </row>
    <row r="12" spans="1:20" ht="20.25" customHeight="1" thickTop="1" x14ac:dyDescent="0.3">
      <c r="A12" s="211" t="s">
        <v>21</v>
      </c>
      <c r="B12" s="212"/>
      <c r="C12" s="213" t="s">
        <v>22</v>
      </c>
      <c r="D12" s="214"/>
      <c r="E12" s="214"/>
      <c r="F12" s="214"/>
      <c r="G12" s="214"/>
      <c r="H12" s="214"/>
      <c r="I12" s="215"/>
      <c r="J12" s="15">
        <f t="shared" ref="J12:J17" si="0">L12*M12+O12*P12+R12*S12</f>
        <v>0</v>
      </c>
      <c r="K12" s="16" t="s">
        <v>23</v>
      </c>
      <c r="L12" s="17">
        <v>90000</v>
      </c>
      <c r="M12" s="18"/>
      <c r="N12" s="19" t="s">
        <v>23</v>
      </c>
      <c r="O12" s="17">
        <f t="shared" ref="O12:O17" si="1">L12*0.5</f>
        <v>45000</v>
      </c>
      <c r="P12" s="20"/>
      <c r="Q12" s="16" t="s">
        <v>23</v>
      </c>
      <c r="R12" s="17">
        <f t="shared" ref="R12:R17" si="2">L12*0.3</f>
        <v>27000</v>
      </c>
      <c r="S12" s="18"/>
      <c r="T12" s="21"/>
    </row>
    <row r="13" spans="1:20" ht="20.25" customHeight="1" x14ac:dyDescent="0.3">
      <c r="A13" s="197"/>
      <c r="B13" s="198"/>
      <c r="C13" s="129" t="s">
        <v>24</v>
      </c>
      <c r="D13" s="124"/>
      <c r="E13" s="124"/>
      <c r="F13" s="124"/>
      <c r="G13" s="124"/>
      <c r="H13" s="124"/>
      <c r="I13" s="202"/>
      <c r="J13" s="22">
        <f t="shared" si="0"/>
        <v>0</v>
      </c>
      <c r="K13" s="23" t="s">
        <v>25</v>
      </c>
      <c r="L13" s="24">
        <v>130000</v>
      </c>
      <c r="M13" s="25"/>
      <c r="N13" s="26" t="s">
        <v>25</v>
      </c>
      <c r="O13" s="24">
        <f t="shared" si="1"/>
        <v>65000</v>
      </c>
      <c r="P13" s="27"/>
      <c r="Q13" s="23" t="s">
        <v>25</v>
      </c>
      <c r="R13" s="24">
        <f t="shared" si="2"/>
        <v>39000</v>
      </c>
      <c r="S13" s="25"/>
      <c r="T13" s="28"/>
    </row>
    <row r="14" spans="1:20" ht="20.25" customHeight="1" x14ac:dyDescent="0.3">
      <c r="A14" s="199"/>
      <c r="B14" s="200"/>
      <c r="C14" s="131" t="s">
        <v>26</v>
      </c>
      <c r="D14" s="152"/>
      <c r="E14" s="152"/>
      <c r="F14" s="152"/>
      <c r="G14" s="152"/>
      <c r="H14" s="152"/>
      <c r="I14" s="203"/>
      <c r="J14" s="29">
        <f t="shared" si="0"/>
        <v>0</v>
      </c>
      <c r="K14" s="30" t="s">
        <v>27</v>
      </c>
      <c r="L14" s="31">
        <v>150000</v>
      </c>
      <c r="M14" s="32"/>
      <c r="N14" s="33" t="s">
        <v>27</v>
      </c>
      <c r="O14" s="31">
        <f t="shared" si="1"/>
        <v>75000</v>
      </c>
      <c r="P14" s="34"/>
      <c r="Q14" s="30" t="s">
        <v>27</v>
      </c>
      <c r="R14" s="31">
        <f t="shared" si="2"/>
        <v>45000</v>
      </c>
      <c r="S14" s="32"/>
      <c r="T14" s="35"/>
    </row>
    <row r="15" spans="1:20" ht="20.25" customHeight="1" x14ac:dyDescent="0.3">
      <c r="A15" s="195" t="s">
        <v>28</v>
      </c>
      <c r="B15" s="196"/>
      <c r="C15" s="127" t="s">
        <v>22</v>
      </c>
      <c r="D15" s="133"/>
      <c r="E15" s="133"/>
      <c r="F15" s="133"/>
      <c r="G15" s="133"/>
      <c r="H15" s="133"/>
      <c r="I15" s="201"/>
      <c r="J15" s="36">
        <f t="shared" si="0"/>
        <v>0</v>
      </c>
      <c r="K15" s="37" t="s">
        <v>23</v>
      </c>
      <c r="L15" s="38">
        <f>L12*1.2</f>
        <v>108000</v>
      </c>
      <c r="M15" s="39"/>
      <c r="N15" s="40" t="s">
        <v>23</v>
      </c>
      <c r="O15" s="38">
        <f t="shared" si="1"/>
        <v>54000</v>
      </c>
      <c r="P15" s="41"/>
      <c r="Q15" s="37" t="s">
        <v>23</v>
      </c>
      <c r="R15" s="38">
        <f t="shared" si="2"/>
        <v>32400</v>
      </c>
      <c r="S15" s="39"/>
      <c r="T15" s="42"/>
    </row>
    <row r="16" spans="1:20" ht="20.25" customHeight="1" x14ac:dyDescent="0.3">
      <c r="A16" s="197"/>
      <c r="B16" s="198"/>
      <c r="C16" s="129" t="s">
        <v>29</v>
      </c>
      <c r="D16" s="124"/>
      <c r="E16" s="124"/>
      <c r="F16" s="124"/>
      <c r="G16" s="124"/>
      <c r="H16" s="124"/>
      <c r="I16" s="202"/>
      <c r="J16" s="22">
        <f t="shared" si="0"/>
        <v>0</v>
      </c>
      <c r="K16" s="23" t="s">
        <v>25</v>
      </c>
      <c r="L16" s="24">
        <f>L13*1.2</f>
        <v>156000</v>
      </c>
      <c r="M16" s="25"/>
      <c r="N16" s="26" t="s">
        <v>25</v>
      </c>
      <c r="O16" s="24">
        <f t="shared" si="1"/>
        <v>78000</v>
      </c>
      <c r="P16" s="27"/>
      <c r="Q16" s="23" t="s">
        <v>25</v>
      </c>
      <c r="R16" s="24">
        <f t="shared" si="2"/>
        <v>46800</v>
      </c>
      <c r="S16" s="25"/>
      <c r="T16" s="28"/>
    </row>
    <row r="17" spans="1:22" ht="20.25" customHeight="1" x14ac:dyDescent="0.3">
      <c r="A17" s="199"/>
      <c r="B17" s="200"/>
      <c r="C17" s="131" t="s">
        <v>30</v>
      </c>
      <c r="D17" s="152"/>
      <c r="E17" s="152"/>
      <c r="F17" s="152"/>
      <c r="G17" s="152"/>
      <c r="H17" s="152"/>
      <c r="I17" s="203"/>
      <c r="J17" s="29">
        <f t="shared" si="0"/>
        <v>0</v>
      </c>
      <c r="K17" s="30" t="s">
        <v>27</v>
      </c>
      <c r="L17" s="31">
        <f>L14*1.2</f>
        <v>180000</v>
      </c>
      <c r="M17" s="32"/>
      <c r="N17" s="33" t="s">
        <v>31</v>
      </c>
      <c r="O17" s="31">
        <f t="shared" si="1"/>
        <v>90000</v>
      </c>
      <c r="P17" s="34"/>
      <c r="Q17" s="30" t="s">
        <v>27</v>
      </c>
      <c r="R17" s="31">
        <f t="shared" si="2"/>
        <v>54000</v>
      </c>
      <c r="S17" s="32"/>
      <c r="T17" s="35"/>
      <c r="V17" s="43"/>
    </row>
    <row r="18" spans="1:22" ht="20.25" customHeight="1" thickBot="1" x14ac:dyDescent="0.35">
      <c r="A18" s="204" t="s">
        <v>32</v>
      </c>
      <c r="B18" s="205"/>
      <c r="C18" s="205"/>
      <c r="D18" s="205"/>
      <c r="E18" s="205"/>
      <c r="F18" s="205"/>
      <c r="G18" s="205"/>
      <c r="H18" s="205"/>
      <c r="I18" s="205"/>
      <c r="J18" s="44">
        <f>SUM(J12:J17)</f>
        <v>0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07"/>
    </row>
    <row r="19" spans="1:22" ht="11.2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2" ht="18.75" customHeight="1" thickBot="1" x14ac:dyDescent="0.35">
      <c r="A20" s="177" t="s">
        <v>33</v>
      </c>
      <c r="B20" s="178"/>
      <c r="C20" s="178"/>
      <c r="D20" s="178"/>
      <c r="E20" s="178"/>
      <c r="F20" s="178"/>
      <c r="G20" s="178"/>
      <c r="H20" s="178"/>
      <c r="I20" s="178"/>
    </row>
    <row r="21" spans="1:22" ht="18.75" customHeight="1" x14ac:dyDescent="0.3">
      <c r="A21" s="179" t="s">
        <v>12</v>
      </c>
      <c r="B21" s="180"/>
      <c r="C21" s="180"/>
      <c r="D21" s="181"/>
      <c r="E21" s="181"/>
      <c r="F21" s="181"/>
      <c r="G21" s="181"/>
      <c r="H21" s="181"/>
      <c r="I21" s="181"/>
      <c r="J21" s="185" t="s">
        <v>13</v>
      </c>
      <c r="K21" s="187" t="s">
        <v>14</v>
      </c>
      <c r="L21" s="188"/>
      <c r="M21" s="189"/>
      <c r="N21" s="190" t="s">
        <v>34</v>
      </c>
      <c r="O21" s="188"/>
      <c r="P21" s="189"/>
      <c r="Q21" s="191" t="s">
        <v>17</v>
      </c>
      <c r="R21" s="180"/>
      <c r="S21" s="180"/>
      <c r="T21" s="192"/>
    </row>
    <row r="22" spans="1:22" ht="18.75" customHeight="1" thickBot="1" x14ac:dyDescent="0.35">
      <c r="A22" s="182"/>
      <c r="B22" s="183"/>
      <c r="C22" s="183"/>
      <c r="D22" s="184"/>
      <c r="E22" s="184"/>
      <c r="F22" s="184"/>
      <c r="G22" s="184"/>
      <c r="H22" s="184"/>
      <c r="I22" s="184"/>
      <c r="J22" s="186"/>
      <c r="K22" s="9" t="s">
        <v>12</v>
      </c>
      <c r="L22" s="10" t="s">
        <v>35</v>
      </c>
      <c r="M22" s="11" t="s">
        <v>19</v>
      </c>
      <c r="N22" s="12" t="s">
        <v>12</v>
      </c>
      <c r="O22" s="10" t="s">
        <v>18</v>
      </c>
      <c r="P22" s="13" t="s">
        <v>19</v>
      </c>
      <c r="Q22" s="193"/>
      <c r="R22" s="183"/>
      <c r="S22" s="183"/>
      <c r="T22" s="194"/>
    </row>
    <row r="23" spans="1:22" ht="20.25" customHeight="1" thickTop="1" x14ac:dyDescent="0.3">
      <c r="A23" s="161" t="s">
        <v>36</v>
      </c>
      <c r="B23" s="162"/>
      <c r="C23" s="103" t="s">
        <v>37</v>
      </c>
      <c r="D23" s="104"/>
      <c r="E23" s="104"/>
      <c r="F23" s="104"/>
      <c r="G23" s="104"/>
      <c r="H23" s="104"/>
      <c r="I23" s="105"/>
      <c r="J23" s="48">
        <f>L23*M23+O23*P23</f>
        <v>0</v>
      </c>
      <c r="K23" s="49" t="s">
        <v>38</v>
      </c>
      <c r="L23" s="38">
        <v>80000</v>
      </c>
      <c r="M23" s="50"/>
      <c r="N23" s="40" t="s">
        <v>38</v>
      </c>
      <c r="O23" s="38">
        <f>L23*0.5</f>
        <v>40000</v>
      </c>
      <c r="P23" s="51"/>
      <c r="Q23" s="165" t="s">
        <v>39</v>
      </c>
      <c r="R23" s="166"/>
      <c r="S23" s="166"/>
      <c r="T23" s="167"/>
    </row>
    <row r="24" spans="1:22" ht="20.25" customHeight="1" x14ac:dyDescent="0.3">
      <c r="A24" s="163"/>
      <c r="B24" s="164"/>
      <c r="C24" s="112" t="s">
        <v>40</v>
      </c>
      <c r="D24" s="113"/>
      <c r="E24" s="113"/>
      <c r="F24" s="113"/>
      <c r="G24" s="113"/>
      <c r="H24" s="113"/>
      <c r="I24" s="114"/>
      <c r="J24" s="52">
        <f t="shared" ref="J24:J38" si="3">L24*M24+O24*P24</f>
        <v>0</v>
      </c>
      <c r="K24" s="53" t="s">
        <v>41</v>
      </c>
      <c r="L24" s="54">
        <v>30000</v>
      </c>
      <c r="M24" s="55"/>
      <c r="N24" s="56" t="s">
        <v>38</v>
      </c>
      <c r="O24" s="54">
        <f t="shared" ref="O24:O38" si="4">L24*0.5</f>
        <v>15000</v>
      </c>
      <c r="P24" s="57"/>
      <c r="Q24" s="168"/>
      <c r="R24" s="169"/>
      <c r="S24" s="169"/>
      <c r="T24" s="170"/>
    </row>
    <row r="25" spans="1:22" ht="20.25" customHeight="1" x14ac:dyDescent="0.3">
      <c r="A25" s="126" t="s">
        <v>42</v>
      </c>
      <c r="B25" s="127"/>
      <c r="C25" s="132" t="s">
        <v>43</v>
      </c>
      <c r="D25" s="133"/>
      <c r="E25" s="133"/>
      <c r="F25" s="133"/>
      <c r="G25" s="133"/>
      <c r="H25" s="133"/>
      <c r="I25" s="134"/>
      <c r="J25" s="58">
        <f t="shared" si="3"/>
        <v>0</v>
      </c>
      <c r="K25" s="59" t="s">
        <v>38</v>
      </c>
      <c r="L25" s="60">
        <v>40000</v>
      </c>
      <c r="M25" s="61"/>
      <c r="N25" s="62" t="s">
        <v>38</v>
      </c>
      <c r="O25" s="60">
        <f t="shared" si="4"/>
        <v>20000</v>
      </c>
      <c r="P25" s="63"/>
      <c r="Q25" s="171" t="s">
        <v>44</v>
      </c>
      <c r="R25" s="172"/>
      <c r="S25" s="172"/>
      <c r="T25" s="173"/>
    </row>
    <row r="26" spans="1:22" ht="20.25" customHeight="1" x14ac:dyDescent="0.3">
      <c r="A26" s="128"/>
      <c r="B26" s="129"/>
      <c r="C26" s="123" t="s">
        <v>45</v>
      </c>
      <c r="D26" s="124"/>
      <c r="E26" s="124"/>
      <c r="F26" s="124"/>
      <c r="G26" s="124"/>
      <c r="H26" s="124"/>
      <c r="I26" s="125"/>
      <c r="J26" s="64">
        <f t="shared" si="3"/>
        <v>0</v>
      </c>
      <c r="K26" s="65" t="s">
        <v>38</v>
      </c>
      <c r="L26" s="24">
        <v>30000</v>
      </c>
      <c r="M26" s="66"/>
      <c r="N26" s="26" t="s">
        <v>41</v>
      </c>
      <c r="O26" s="24">
        <f t="shared" si="4"/>
        <v>15000</v>
      </c>
      <c r="P26" s="67"/>
      <c r="Q26" s="156"/>
      <c r="R26" s="157"/>
      <c r="S26" s="157"/>
      <c r="T26" s="158"/>
    </row>
    <row r="27" spans="1:22" ht="20.25" customHeight="1" x14ac:dyDescent="0.3">
      <c r="A27" s="128"/>
      <c r="B27" s="129"/>
      <c r="C27" s="123" t="s">
        <v>46</v>
      </c>
      <c r="D27" s="124"/>
      <c r="E27" s="124"/>
      <c r="F27" s="124"/>
      <c r="G27" s="124"/>
      <c r="H27" s="124"/>
      <c r="I27" s="125"/>
      <c r="J27" s="64">
        <f t="shared" si="3"/>
        <v>0</v>
      </c>
      <c r="K27" s="65" t="s">
        <v>38</v>
      </c>
      <c r="L27" s="24">
        <v>30000</v>
      </c>
      <c r="M27" s="66"/>
      <c r="N27" s="26" t="s">
        <v>41</v>
      </c>
      <c r="O27" s="24">
        <f t="shared" si="4"/>
        <v>15000</v>
      </c>
      <c r="P27" s="67"/>
      <c r="Q27" s="156"/>
      <c r="R27" s="157"/>
      <c r="S27" s="157"/>
      <c r="T27" s="158"/>
    </row>
    <row r="28" spans="1:22" ht="20.25" customHeight="1" x14ac:dyDescent="0.3">
      <c r="A28" s="128"/>
      <c r="B28" s="129"/>
      <c r="C28" s="123" t="s">
        <v>47</v>
      </c>
      <c r="D28" s="124"/>
      <c r="E28" s="124"/>
      <c r="F28" s="124"/>
      <c r="G28" s="124"/>
      <c r="H28" s="124"/>
      <c r="I28" s="125"/>
      <c r="J28" s="64">
        <f t="shared" si="3"/>
        <v>0</v>
      </c>
      <c r="K28" s="65" t="s">
        <v>38</v>
      </c>
      <c r="L28" s="24">
        <v>5000</v>
      </c>
      <c r="M28" s="66"/>
      <c r="N28" s="26" t="s">
        <v>38</v>
      </c>
      <c r="O28" s="24">
        <f t="shared" si="4"/>
        <v>2500</v>
      </c>
      <c r="P28" s="67"/>
      <c r="Q28" s="156"/>
      <c r="R28" s="157"/>
      <c r="S28" s="157"/>
      <c r="T28" s="158"/>
    </row>
    <row r="29" spans="1:22" ht="20.25" customHeight="1" x14ac:dyDescent="0.3">
      <c r="A29" s="128"/>
      <c r="B29" s="129"/>
      <c r="C29" s="123" t="s">
        <v>48</v>
      </c>
      <c r="D29" s="124"/>
      <c r="E29" s="124"/>
      <c r="F29" s="124"/>
      <c r="G29" s="124"/>
      <c r="H29" s="124"/>
      <c r="I29" s="125"/>
      <c r="J29" s="64">
        <f t="shared" si="3"/>
        <v>0</v>
      </c>
      <c r="K29" s="65" t="s">
        <v>38</v>
      </c>
      <c r="L29" s="24">
        <v>30000</v>
      </c>
      <c r="M29" s="66"/>
      <c r="N29" s="26" t="s">
        <v>38</v>
      </c>
      <c r="O29" s="24">
        <f t="shared" si="4"/>
        <v>15000</v>
      </c>
      <c r="P29" s="67"/>
      <c r="Q29" s="156"/>
      <c r="R29" s="157"/>
      <c r="S29" s="157"/>
      <c r="T29" s="158"/>
    </row>
    <row r="30" spans="1:22" ht="20.25" customHeight="1" x14ac:dyDescent="0.3">
      <c r="A30" s="130"/>
      <c r="B30" s="131"/>
      <c r="C30" s="149" t="s">
        <v>49</v>
      </c>
      <c r="D30" s="152"/>
      <c r="E30" s="152"/>
      <c r="F30" s="152"/>
      <c r="G30" s="152"/>
      <c r="H30" s="152"/>
      <c r="I30" s="153"/>
      <c r="J30" s="68">
        <f t="shared" si="3"/>
        <v>0</v>
      </c>
      <c r="K30" s="69" t="s">
        <v>41</v>
      </c>
      <c r="L30" s="31">
        <v>50000</v>
      </c>
      <c r="M30" s="70"/>
      <c r="N30" s="33" t="s">
        <v>50</v>
      </c>
      <c r="O30" s="31">
        <f t="shared" si="4"/>
        <v>25000</v>
      </c>
      <c r="P30" s="71"/>
      <c r="Q30" s="174"/>
      <c r="R30" s="175"/>
      <c r="S30" s="175"/>
      <c r="T30" s="176"/>
    </row>
    <row r="31" spans="1:22" ht="20.25" customHeight="1" x14ac:dyDescent="0.3">
      <c r="A31" s="99" t="s">
        <v>51</v>
      </c>
      <c r="B31" s="100"/>
      <c r="C31" s="103" t="s">
        <v>52</v>
      </c>
      <c r="D31" s="104"/>
      <c r="E31" s="104"/>
      <c r="F31" s="104"/>
      <c r="G31" s="104"/>
      <c r="H31" s="104"/>
      <c r="I31" s="105"/>
      <c r="J31" s="48">
        <f t="shared" si="3"/>
        <v>0</v>
      </c>
      <c r="K31" s="49" t="s">
        <v>38</v>
      </c>
      <c r="L31" s="38">
        <v>30000</v>
      </c>
      <c r="M31" s="50"/>
      <c r="N31" s="40" t="s">
        <v>38</v>
      </c>
      <c r="O31" s="38">
        <f t="shared" si="4"/>
        <v>15000</v>
      </c>
      <c r="P31" s="51"/>
      <c r="Q31" s="106" t="s">
        <v>79</v>
      </c>
      <c r="R31" s="107"/>
      <c r="S31" s="107"/>
      <c r="T31" s="108"/>
    </row>
    <row r="32" spans="1:22" ht="20.25" customHeight="1" x14ac:dyDescent="0.3">
      <c r="A32" s="154"/>
      <c r="B32" s="155"/>
      <c r="C32" s="159" t="s">
        <v>53</v>
      </c>
      <c r="D32" s="160"/>
      <c r="E32" s="160"/>
      <c r="F32" s="160"/>
      <c r="G32" s="72" t="s">
        <v>54</v>
      </c>
      <c r="H32" s="73">
        <v>3</v>
      </c>
      <c r="I32" s="74" t="s">
        <v>55</v>
      </c>
      <c r="J32" s="64">
        <f t="shared" si="3"/>
        <v>0</v>
      </c>
      <c r="K32" s="65" t="s">
        <v>38</v>
      </c>
      <c r="L32" s="24">
        <f>IF(H32&gt;3,10000+(H32-3)*5000,10000)</f>
        <v>10000</v>
      </c>
      <c r="M32" s="66"/>
      <c r="N32" s="26" t="s">
        <v>38</v>
      </c>
      <c r="O32" s="24">
        <f t="shared" si="4"/>
        <v>5000</v>
      </c>
      <c r="P32" s="67"/>
      <c r="Q32" s="156"/>
      <c r="R32" s="157"/>
      <c r="S32" s="157"/>
      <c r="T32" s="158"/>
    </row>
    <row r="33" spans="1:20" ht="20.25" customHeight="1" x14ac:dyDescent="0.3">
      <c r="A33" s="154"/>
      <c r="B33" s="155"/>
      <c r="C33" s="159" t="s">
        <v>56</v>
      </c>
      <c r="D33" s="160"/>
      <c r="E33" s="160"/>
      <c r="F33" s="160"/>
      <c r="G33" s="72" t="s">
        <v>54</v>
      </c>
      <c r="H33" s="73">
        <v>2</v>
      </c>
      <c r="I33" s="74" t="s">
        <v>55</v>
      </c>
      <c r="J33" s="64">
        <f t="shared" si="3"/>
        <v>0</v>
      </c>
      <c r="K33" s="65" t="s">
        <v>38</v>
      </c>
      <c r="L33" s="24">
        <f>IF(H33&gt;2,20000+(H33-2)*10000,20000)</f>
        <v>20000</v>
      </c>
      <c r="M33" s="66"/>
      <c r="N33" s="26" t="s">
        <v>41</v>
      </c>
      <c r="O33" s="24">
        <f t="shared" si="4"/>
        <v>10000</v>
      </c>
      <c r="P33" s="67"/>
      <c r="Q33" s="156"/>
      <c r="R33" s="157"/>
      <c r="S33" s="157"/>
      <c r="T33" s="158"/>
    </row>
    <row r="34" spans="1:20" ht="20.25" customHeight="1" x14ac:dyDescent="0.3">
      <c r="A34" s="154"/>
      <c r="B34" s="155"/>
      <c r="C34" s="123" t="s">
        <v>80</v>
      </c>
      <c r="D34" s="124"/>
      <c r="E34" s="124"/>
      <c r="F34" s="124"/>
      <c r="G34" s="124"/>
      <c r="H34" s="124"/>
      <c r="I34" s="125"/>
      <c r="J34" s="64">
        <f t="shared" si="3"/>
        <v>0</v>
      </c>
      <c r="K34" s="65" t="s">
        <v>41</v>
      </c>
      <c r="L34" s="24">
        <v>10000</v>
      </c>
      <c r="M34" s="66"/>
      <c r="N34" s="26" t="s">
        <v>38</v>
      </c>
      <c r="O34" s="24">
        <f t="shared" si="4"/>
        <v>5000</v>
      </c>
      <c r="P34" s="67"/>
      <c r="Q34" s="156"/>
      <c r="R34" s="157"/>
      <c r="S34" s="157"/>
      <c r="T34" s="158"/>
    </row>
    <row r="35" spans="1:20" ht="20.25" customHeight="1" x14ac:dyDescent="0.3">
      <c r="A35" s="154"/>
      <c r="B35" s="155"/>
      <c r="C35" s="123" t="s">
        <v>57</v>
      </c>
      <c r="D35" s="124"/>
      <c r="E35" s="124"/>
      <c r="F35" s="124"/>
      <c r="G35" s="124"/>
      <c r="H35" s="124"/>
      <c r="I35" s="125"/>
      <c r="J35" s="64">
        <f t="shared" si="3"/>
        <v>0</v>
      </c>
      <c r="K35" s="65" t="s">
        <v>38</v>
      </c>
      <c r="L35" s="24">
        <v>5000</v>
      </c>
      <c r="M35" s="66"/>
      <c r="N35" s="26" t="s">
        <v>38</v>
      </c>
      <c r="O35" s="24">
        <f t="shared" si="4"/>
        <v>2500</v>
      </c>
      <c r="P35" s="67"/>
      <c r="Q35" s="156"/>
      <c r="R35" s="157"/>
      <c r="S35" s="157"/>
      <c r="T35" s="158"/>
    </row>
    <row r="36" spans="1:20" ht="20.25" customHeight="1" x14ac:dyDescent="0.3">
      <c r="A36" s="154"/>
      <c r="B36" s="155"/>
      <c r="C36" s="123" t="s">
        <v>58</v>
      </c>
      <c r="D36" s="124"/>
      <c r="E36" s="124"/>
      <c r="F36" s="124"/>
      <c r="G36" s="124"/>
      <c r="H36" s="124"/>
      <c r="I36" s="125"/>
      <c r="J36" s="64">
        <f t="shared" si="3"/>
        <v>0</v>
      </c>
      <c r="K36" s="65" t="s">
        <v>38</v>
      </c>
      <c r="L36" s="24">
        <v>20000</v>
      </c>
      <c r="M36" s="66"/>
      <c r="N36" s="26" t="s">
        <v>38</v>
      </c>
      <c r="O36" s="24">
        <f t="shared" si="4"/>
        <v>10000</v>
      </c>
      <c r="P36" s="67"/>
      <c r="Q36" s="156"/>
      <c r="R36" s="157"/>
      <c r="S36" s="157"/>
      <c r="T36" s="158"/>
    </row>
    <row r="37" spans="1:20" ht="20.25" customHeight="1" x14ac:dyDescent="0.3">
      <c r="A37" s="154"/>
      <c r="B37" s="155"/>
      <c r="C37" s="123" t="s">
        <v>59</v>
      </c>
      <c r="D37" s="124"/>
      <c r="E37" s="124"/>
      <c r="F37" s="124"/>
      <c r="G37" s="124"/>
      <c r="H37" s="124"/>
      <c r="I37" s="125"/>
      <c r="J37" s="64">
        <f t="shared" si="3"/>
        <v>0</v>
      </c>
      <c r="K37" s="65" t="s">
        <v>38</v>
      </c>
      <c r="L37" s="24">
        <v>20000</v>
      </c>
      <c r="M37" s="66"/>
      <c r="N37" s="26" t="s">
        <v>38</v>
      </c>
      <c r="O37" s="24">
        <f t="shared" si="4"/>
        <v>10000</v>
      </c>
      <c r="P37" s="67"/>
      <c r="Q37" s="156"/>
      <c r="R37" s="157"/>
      <c r="S37" s="157"/>
      <c r="T37" s="158"/>
    </row>
    <row r="38" spans="1:20" ht="20.25" customHeight="1" x14ac:dyDescent="0.3">
      <c r="A38" s="101"/>
      <c r="B38" s="102"/>
      <c r="C38" s="112" t="s">
        <v>60</v>
      </c>
      <c r="D38" s="113"/>
      <c r="E38" s="113"/>
      <c r="F38" s="113"/>
      <c r="G38" s="113"/>
      <c r="H38" s="113"/>
      <c r="I38" s="114"/>
      <c r="J38" s="52">
        <f t="shared" si="3"/>
        <v>0</v>
      </c>
      <c r="K38" s="53" t="s">
        <v>38</v>
      </c>
      <c r="L38" s="54">
        <v>30000</v>
      </c>
      <c r="M38" s="55"/>
      <c r="N38" s="56" t="s">
        <v>38</v>
      </c>
      <c r="O38" s="54">
        <f t="shared" si="4"/>
        <v>15000</v>
      </c>
      <c r="P38" s="57"/>
      <c r="Q38" s="109"/>
      <c r="R38" s="110"/>
      <c r="S38" s="110"/>
      <c r="T38" s="111"/>
    </row>
    <row r="39" spans="1:20" ht="20.25" customHeight="1" x14ac:dyDescent="0.3">
      <c r="A39" s="126" t="s">
        <v>61</v>
      </c>
      <c r="B39" s="127"/>
      <c r="C39" s="132" t="s">
        <v>62</v>
      </c>
      <c r="D39" s="133"/>
      <c r="E39" s="133"/>
      <c r="F39" s="133"/>
      <c r="G39" s="133"/>
      <c r="H39" s="133"/>
      <c r="I39" s="134"/>
      <c r="J39" s="58">
        <f>L39*M39</f>
        <v>0</v>
      </c>
      <c r="K39" s="59" t="s">
        <v>63</v>
      </c>
      <c r="L39" s="60">
        <v>30000</v>
      </c>
      <c r="M39" s="61"/>
      <c r="N39" s="135" t="s">
        <v>64</v>
      </c>
      <c r="O39" s="136"/>
      <c r="P39" s="137"/>
      <c r="Q39" s="144" t="s">
        <v>65</v>
      </c>
      <c r="R39" s="145"/>
      <c r="S39" s="145"/>
      <c r="T39" s="146"/>
    </row>
    <row r="40" spans="1:20" ht="20.25" customHeight="1" x14ac:dyDescent="0.3">
      <c r="A40" s="128"/>
      <c r="B40" s="129"/>
      <c r="C40" s="123" t="s">
        <v>66</v>
      </c>
      <c r="D40" s="124"/>
      <c r="E40" s="124"/>
      <c r="F40" s="124"/>
      <c r="G40" s="124"/>
      <c r="H40" s="124"/>
      <c r="I40" s="125"/>
      <c r="J40" s="64">
        <f>L40*M40</f>
        <v>0</v>
      </c>
      <c r="K40" s="65" t="s">
        <v>67</v>
      </c>
      <c r="L40" s="24">
        <v>50000</v>
      </c>
      <c r="M40" s="66"/>
      <c r="N40" s="138"/>
      <c r="O40" s="139"/>
      <c r="P40" s="140"/>
      <c r="Q40" s="123"/>
      <c r="R40" s="147"/>
      <c r="S40" s="147"/>
      <c r="T40" s="148"/>
    </row>
    <row r="41" spans="1:20" ht="20.25" customHeight="1" x14ac:dyDescent="0.3">
      <c r="A41" s="163"/>
      <c r="B41" s="164"/>
      <c r="C41" s="123" t="s">
        <v>68</v>
      </c>
      <c r="D41" s="124"/>
      <c r="E41" s="124"/>
      <c r="F41" s="124"/>
      <c r="G41" s="124"/>
      <c r="H41" s="124"/>
      <c r="I41" s="125"/>
      <c r="J41" s="64">
        <f t="shared" ref="J41:J42" si="5">L41*M41</f>
        <v>0</v>
      </c>
      <c r="K41" s="65" t="s">
        <v>67</v>
      </c>
      <c r="L41" s="54">
        <v>10000</v>
      </c>
      <c r="M41" s="55"/>
      <c r="N41" s="221"/>
      <c r="O41" s="222"/>
      <c r="P41" s="223"/>
      <c r="Q41" s="112"/>
      <c r="R41" s="224"/>
      <c r="S41" s="224"/>
      <c r="T41" s="225"/>
    </row>
    <row r="42" spans="1:20" ht="20.25" customHeight="1" x14ac:dyDescent="0.3">
      <c r="A42" s="163"/>
      <c r="B42" s="164"/>
      <c r="C42" s="123" t="s">
        <v>81</v>
      </c>
      <c r="D42" s="124"/>
      <c r="E42" s="124"/>
      <c r="F42" s="124"/>
      <c r="G42" s="124"/>
      <c r="H42" s="124"/>
      <c r="I42" s="125"/>
      <c r="J42" s="64">
        <f t="shared" si="5"/>
        <v>0</v>
      </c>
      <c r="K42" s="65" t="s">
        <v>67</v>
      </c>
      <c r="L42" s="54">
        <v>30000</v>
      </c>
      <c r="M42" s="55"/>
      <c r="N42" s="221"/>
      <c r="O42" s="222"/>
      <c r="P42" s="223"/>
      <c r="Q42" s="112"/>
      <c r="R42" s="224"/>
      <c r="S42" s="224"/>
      <c r="T42" s="225"/>
    </row>
    <row r="43" spans="1:20" ht="20.25" customHeight="1" x14ac:dyDescent="0.3">
      <c r="A43" s="130"/>
      <c r="B43" s="131"/>
      <c r="C43" s="149" t="s">
        <v>82</v>
      </c>
      <c r="D43" s="152"/>
      <c r="E43" s="152"/>
      <c r="F43" s="152"/>
      <c r="G43" s="152"/>
      <c r="H43" s="152"/>
      <c r="I43" s="153"/>
      <c r="J43" s="68">
        <f>L43*M43</f>
        <v>0</v>
      </c>
      <c r="K43" s="69" t="s">
        <v>67</v>
      </c>
      <c r="L43" s="31">
        <v>30000</v>
      </c>
      <c r="M43" s="70"/>
      <c r="N43" s="141"/>
      <c r="O43" s="142"/>
      <c r="P43" s="143"/>
      <c r="Q43" s="149"/>
      <c r="R43" s="150"/>
      <c r="S43" s="150"/>
      <c r="T43" s="151"/>
    </row>
    <row r="44" spans="1:20" ht="20.25" customHeight="1" x14ac:dyDescent="0.3">
      <c r="A44" s="99" t="s">
        <v>69</v>
      </c>
      <c r="B44" s="100"/>
      <c r="C44" s="103" t="s">
        <v>70</v>
      </c>
      <c r="D44" s="104"/>
      <c r="E44" s="104"/>
      <c r="F44" s="104"/>
      <c r="G44" s="104"/>
      <c r="H44" s="104"/>
      <c r="I44" s="105"/>
      <c r="J44" s="48">
        <f>L44*M44+O44*P44</f>
        <v>0</v>
      </c>
      <c r="K44" s="49" t="s">
        <v>41</v>
      </c>
      <c r="L44" s="38">
        <v>110000</v>
      </c>
      <c r="M44" s="50"/>
      <c r="N44" s="75" t="s">
        <v>41</v>
      </c>
      <c r="O44" s="76">
        <f>L44</f>
        <v>110000</v>
      </c>
      <c r="P44" s="77"/>
      <c r="Q44" s="106" t="s">
        <v>71</v>
      </c>
      <c r="R44" s="107"/>
      <c r="S44" s="107"/>
      <c r="T44" s="108"/>
    </row>
    <row r="45" spans="1:20" ht="20.25" customHeight="1" x14ac:dyDescent="0.3">
      <c r="A45" s="101"/>
      <c r="B45" s="102"/>
      <c r="C45" s="112" t="s">
        <v>72</v>
      </c>
      <c r="D45" s="113"/>
      <c r="E45" s="113"/>
      <c r="F45" s="113"/>
      <c r="G45" s="113"/>
      <c r="H45" s="113"/>
      <c r="I45" s="114"/>
      <c r="J45" s="52">
        <f>L45*M45+O45*P45</f>
        <v>0</v>
      </c>
      <c r="K45" s="53" t="s">
        <v>38</v>
      </c>
      <c r="L45" s="54">
        <v>130000</v>
      </c>
      <c r="M45" s="55"/>
      <c r="N45" s="78" t="s">
        <v>38</v>
      </c>
      <c r="O45" s="79">
        <f>L45</f>
        <v>130000</v>
      </c>
      <c r="P45" s="80"/>
      <c r="Q45" s="109"/>
      <c r="R45" s="110"/>
      <c r="S45" s="110"/>
      <c r="T45" s="111"/>
    </row>
    <row r="46" spans="1:20" ht="38.25" customHeight="1" x14ac:dyDescent="0.3">
      <c r="A46" s="115" t="s">
        <v>73</v>
      </c>
      <c r="B46" s="116"/>
      <c r="C46" s="117" t="s">
        <v>74</v>
      </c>
      <c r="D46" s="118"/>
      <c r="E46" s="118"/>
      <c r="F46" s="118"/>
      <c r="G46" s="118"/>
      <c r="H46" s="118"/>
      <c r="I46" s="119"/>
      <c r="J46" s="81">
        <f>L46*M46+O46*P46</f>
        <v>0</v>
      </c>
      <c r="K46" s="82" t="s">
        <v>50</v>
      </c>
      <c r="L46" s="83">
        <v>30000</v>
      </c>
      <c r="M46" s="84"/>
      <c r="N46" s="85" t="s">
        <v>38</v>
      </c>
      <c r="O46" s="86">
        <f>L46</f>
        <v>30000</v>
      </c>
      <c r="P46" s="87"/>
      <c r="Q46" s="120" t="s">
        <v>75</v>
      </c>
      <c r="R46" s="121"/>
      <c r="S46" s="121"/>
      <c r="T46" s="122"/>
    </row>
    <row r="47" spans="1:20" ht="20.25" customHeight="1" thickBot="1" x14ac:dyDescent="0.35">
      <c r="A47" s="89" t="s">
        <v>76</v>
      </c>
      <c r="B47" s="90"/>
      <c r="C47" s="90"/>
      <c r="D47" s="90"/>
      <c r="E47" s="91"/>
      <c r="F47" s="91"/>
      <c r="G47" s="91"/>
      <c r="H47" s="91"/>
      <c r="I47" s="91"/>
      <c r="J47" s="88">
        <f>SUM(J23:J46)</f>
        <v>0</v>
      </c>
      <c r="K47" s="92"/>
      <c r="L47" s="93"/>
      <c r="M47" s="93"/>
      <c r="N47" s="93"/>
      <c r="O47" s="93"/>
      <c r="P47" s="93"/>
      <c r="Q47" s="93"/>
      <c r="R47" s="93"/>
      <c r="S47" s="93"/>
      <c r="T47" s="94"/>
    </row>
    <row r="48" spans="1:20" ht="8.25" customHeight="1" x14ac:dyDescent="0.3"/>
    <row r="49" spans="1:20" ht="15.75" customHeight="1" thickBot="1" x14ac:dyDescent="0.35">
      <c r="A49" s="95" t="s">
        <v>77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1:20" ht="70.5" customHeight="1" thickBot="1" x14ac:dyDescent="0.35">
      <c r="A50" s="96" t="s">
        <v>78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</row>
  </sheetData>
  <sheetProtection algorithmName="SHA-512" hashValue="tV4G+BaWojWbwywzCrxUX1KcCuTFkZibRA5TTE4SIpImEbsaXs0XVmcXuIT3BfjRUdwKVlgoqLMJo8USXCewqg==" saltValue="i7FMMk/qat7Die7j9O5oew==" spinCount="100000" sheet="1" selectLockedCells="1"/>
  <mergeCells count="75">
    <mergeCell ref="B5:D5"/>
    <mergeCell ref="F5:T5"/>
    <mergeCell ref="C41:I41"/>
    <mergeCell ref="C42:I42"/>
    <mergeCell ref="A1:T1"/>
    <mergeCell ref="B3:D3"/>
    <mergeCell ref="F3:T3"/>
    <mergeCell ref="B4:D4"/>
    <mergeCell ref="F4:T4"/>
    <mergeCell ref="A12:B14"/>
    <mergeCell ref="C12:I12"/>
    <mergeCell ref="C13:I13"/>
    <mergeCell ref="C14:I14"/>
    <mergeCell ref="E6:I6"/>
    <mergeCell ref="B7:D7"/>
    <mergeCell ref="F7:T7"/>
    <mergeCell ref="B8:D8"/>
    <mergeCell ref="I8:T8"/>
    <mergeCell ref="A9:I9"/>
    <mergeCell ref="A10:I11"/>
    <mergeCell ref="J10:J11"/>
    <mergeCell ref="K10:M10"/>
    <mergeCell ref="N10:P10"/>
    <mergeCell ref="Q10:S10"/>
    <mergeCell ref="Q21:T22"/>
    <mergeCell ref="A15:B17"/>
    <mergeCell ref="C15:I15"/>
    <mergeCell ref="C16:I16"/>
    <mergeCell ref="C17:I17"/>
    <mergeCell ref="A18:I18"/>
    <mergeCell ref="K18:T18"/>
    <mergeCell ref="A20:I20"/>
    <mergeCell ref="A21:I22"/>
    <mergeCell ref="J21:J22"/>
    <mergeCell ref="K21:M21"/>
    <mergeCell ref="N21:P21"/>
    <mergeCell ref="A23:B24"/>
    <mergeCell ref="C23:I23"/>
    <mergeCell ref="Q23:T24"/>
    <mergeCell ref="C24:I24"/>
    <mergeCell ref="A25:B30"/>
    <mergeCell ref="C25:I25"/>
    <mergeCell ref="Q25:T30"/>
    <mergeCell ref="C26:I26"/>
    <mergeCell ref="C27:I27"/>
    <mergeCell ref="C28:I28"/>
    <mergeCell ref="Q39:T43"/>
    <mergeCell ref="C40:I40"/>
    <mergeCell ref="C43:I43"/>
    <mergeCell ref="C29:I29"/>
    <mergeCell ref="C30:I30"/>
    <mergeCell ref="C31:I31"/>
    <mergeCell ref="Q31:T38"/>
    <mergeCell ref="C32:F32"/>
    <mergeCell ref="C33:F33"/>
    <mergeCell ref="C34:I34"/>
    <mergeCell ref="C35:I35"/>
    <mergeCell ref="C36:I36"/>
    <mergeCell ref="C37:I37"/>
    <mergeCell ref="C38:I38"/>
    <mergeCell ref="A39:B43"/>
    <mergeCell ref="C39:I39"/>
    <mergeCell ref="N39:P43"/>
    <mergeCell ref="A31:B38"/>
    <mergeCell ref="A47:I47"/>
    <mergeCell ref="K47:T47"/>
    <mergeCell ref="A49:T49"/>
    <mergeCell ref="A50:T50"/>
    <mergeCell ref="A44:B45"/>
    <mergeCell ref="C44:I44"/>
    <mergeCell ref="Q44:T45"/>
    <mergeCell ref="C45:I45"/>
    <mergeCell ref="A46:B46"/>
    <mergeCell ref="C46:I46"/>
    <mergeCell ref="Q46:T46"/>
  </mergeCells>
  <phoneticPr fontId="4" type="noConversion"/>
  <pageMargins left="0.25" right="0.38645833333333335" top="0.82395833333333335" bottom="6.9791666666666669E-2" header="0.3" footer="0.3"/>
  <pageSetup paperSize="9" scale="70" fitToWidth="0" fitToHeight="0" orientation="portrait" r:id="rId1"/>
  <headerFooter>
    <oddHeader xml:space="preserve">&amp;L[별지 제 2호 서식]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행사</vt:lpstr>
      <vt:lpstr>행사!Print_Area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2018-10-30T07:13:19Z</dcterms:created>
  <dcterms:modified xsi:type="dcterms:W3CDTF">2021-11-26T06:10:05Z</dcterms:modified>
</cp:coreProperties>
</file>