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02 대관\00 운영조례(2021.11)\홈페이지수정\"/>
    </mc:Choice>
  </mc:AlternateContent>
  <bookViews>
    <workbookView xWindow="0" yWindow="0" windowWidth="28800" windowHeight="12300"/>
  </bookViews>
  <sheets>
    <sheet name="공연" sheetId="1" r:id="rId1"/>
    <sheet name="공연_납부" sheetId="4" state="hidden" r:id="rId2"/>
    <sheet name="공연_음향반사판사용" sheetId="5" r:id="rId3"/>
    <sheet name="공연_납부(음향반사판)" sheetId="6" state="hidden" r:id="rId4"/>
    <sheet name="행사" sheetId="7" r:id="rId5"/>
    <sheet name="행사_납부" sheetId="8" state="hidden" r:id="rId6"/>
    <sheet name="Sheet2" sheetId="3" r:id="rId7"/>
  </sheets>
  <definedNames>
    <definedName name="_xlnm.Print_Area" localSheetId="0">공연!$A$1:$T$50</definedName>
    <definedName name="_xlnm.Print_Area" localSheetId="2">공연_음향반사판사용!$A$1:$T$50</definedName>
    <definedName name="_xlnm.Print_Area" localSheetId="4">행사!$A$1:$T$48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3" i="5" l="1"/>
  <c r="L32" i="5"/>
  <c r="L33" i="1"/>
  <c r="L32" i="1"/>
  <c r="J43" i="5" l="1"/>
  <c r="J42" i="5"/>
  <c r="J41" i="5"/>
  <c r="J41" i="1"/>
  <c r="J42" i="1"/>
  <c r="I47" i="8" l="1"/>
  <c r="Q44" i="8"/>
  <c r="N44" i="8"/>
  <c r="AC44" i="8" s="1"/>
  <c r="Q43" i="8"/>
  <c r="N43" i="8"/>
  <c r="AC43" i="8" s="1"/>
  <c r="AC42" i="8"/>
  <c r="Q42" i="8"/>
  <c r="N42" i="8"/>
  <c r="Q41" i="8"/>
  <c r="AC41" i="8" s="1"/>
  <c r="N41" i="8"/>
  <c r="Q40" i="8"/>
  <c r="N40" i="8"/>
  <c r="AC40" i="8" s="1"/>
  <c r="Q39" i="8"/>
  <c r="N39" i="8"/>
  <c r="AC39" i="8" s="1"/>
  <c r="AC38" i="8"/>
  <c r="Q38" i="8"/>
  <c r="N38" i="8"/>
  <c r="Q37" i="8"/>
  <c r="AC37" i="8" s="1"/>
  <c r="N37" i="8"/>
  <c r="W36" i="8"/>
  <c r="Q36" i="8"/>
  <c r="N36" i="8"/>
  <c r="AC36" i="8" s="1"/>
  <c r="W35" i="8"/>
  <c r="Q35" i="8"/>
  <c r="N35" i="8"/>
  <c r="AC35" i="8" s="1"/>
  <c r="Q34" i="8"/>
  <c r="N34" i="8"/>
  <c r="AC34" i="8" s="1"/>
  <c r="Q33" i="8"/>
  <c r="N33" i="8"/>
  <c r="AC33" i="8" s="1"/>
  <c r="AC32" i="8"/>
  <c r="Q32" i="8"/>
  <c r="N32" i="8"/>
  <c r="Q31" i="8"/>
  <c r="AC31" i="8" s="1"/>
  <c r="N31" i="8"/>
  <c r="Q30" i="8"/>
  <c r="N30" i="8"/>
  <c r="AC30" i="8" s="1"/>
  <c r="AC28" i="8"/>
  <c r="N25" i="8"/>
  <c r="Q24" i="8"/>
  <c r="N24" i="8"/>
  <c r="AC24" i="8" s="1"/>
  <c r="N23" i="8"/>
  <c r="N22" i="8"/>
  <c r="Q21" i="8"/>
  <c r="AC21" i="8" s="1"/>
  <c r="N21" i="8"/>
  <c r="W20" i="8"/>
  <c r="Q20" i="8"/>
  <c r="N20" i="8"/>
  <c r="AC20" i="8" s="1"/>
  <c r="W19" i="8"/>
  <c r="N19" i="8"/>
  <c r="AC19" i="8" s="1"/>
  <c r="N18" i="8"/>
  <c r="N17" i="8"/>
  <c r="N16" i="8"/>
  <c r="Q15" i="8"/>
  <c r="AC15" i="8" s="1"/>
  <c r="N15" i="8"/>
  <c r="N14" i="8"/>
  <c r="AC11" i="8"/>
  <c r="AC10" i="8"/>
  <c r="M6" i="8"/>
  <c r="G6" i="8"/>
  <c r="G5" i="8"/>
  <c r="G4" i="8"/>
  <c r="G3" i="8"/>
  <c r="O44" i="7"/>
  <c r="J44" i="7"/>
  <c r="O43" i="7"/>
  <c r="Q25" i="8" s="1"/>
  <c r="AC25" i="8" s="1"/>
  <c r="O42" i="7"/>
  <c r="J42" i="7"/>
  <c r="J41" i="7"/>
  <c r="J40" i="7"/>
  <c r="J39" i="7"/>
  <c r="O38" i="7"/>
  <c r="J38" i="7"/>
  <c r="O37" i="7"/>
  <c r="Q23" i="8" s="1"/>
  <c r="O36" i="7"/>
  <c r="J36" i="7"/>
  <c r="O35" i="7"/>
  <c r="Q22" i="8" s="1"/>
  <c r="AC22" i="8" s="1"/>
  <c r="O34" i="7"/>
  <c r="J34" i="7"/>
  <c r="O33" i="7"/>
  <c r="L33" i="7"/>
  <c r="J33" i="7"/>
  <c r="O32" i="7"/>
  <c r="Q19" i="8" s="1"/>
  <c r="L32" i="7"/>
  <c r="J32" i="7" s="1"/>
  <c r="O31" i="7"/>
  <c r="Q18" i="8" s="1"/>
  <c r="J31" i="7"/>
  <c r="O30" i="7"/>
  <c r="J30" i="7" s="1"/>
  <c r="O29" i="7"/>
  <c r="Q17" i="8" s="1"/>
  <c r="J29" i="7"/>
  <c r="O28" i="7"/>
  <c r="J28" i="7" s="1"/>
  <c r="O27" i="7"/>
  <c r="J27" i="7"/>
  <c r="O26" i="7"/>
  <c r="J26" i="7" s="1"/>
  <c r="O25" i="7"/>
  <c r="Q16" i="8" s="1"/>
  <c r="AC16" i="8" s="1"/>
  <c r="J25" i="7"/>
  <c r="O24" i="7"/>
  <c r="J24" i="7" s="1"/>
  <c r="O23" i="7"/>
  <c r="Q14" i="8" s="1"/>
  <c r="J23" i="7"/>
  <c r="L17" i="7"/>
  <c r="L16" i="7"/>
  <c r="L15" i="7"/>
  <c r="R14" i="7"/>
  <c r="O14" i="7"/>
  <c r="J14" i="7"/>
  <c r="R13" i="7"/>
  <c r="O13" i="7"/>
  <c r="J13" i="7"/>
  <c r="R12" i="7"/>
  <c r="O12" i="7"/>
  <c r="J12" i="7" s="1"/>
  <c r="AC14" i="8" l="1"/>
  <c r="AC17" i="8"/>
  <c r="AC18" i="8"/>
  <c r="AC23" i="8"/>
  <c r="AB27" i="8"/>
  <c r="O15" i="7"/>
  <c r="R15" i="7"/>
  <c r="J15" i="7" s="1"/>
  <c r="R16" i="7"/>
  <c r="R17" i="7"/>
  <c r="J35" i="7"/>
  <c r="J37" i="7"/>
  <c r="J45" i="7" s="1"/>
  <c r="O16" i="7"/>
  <c r="J16" i="7" s="1"/>
  <c r="O17" i="7"/>
  <c r="J17" i="7" s="1"/>
  <c r="J43" i="7"/>
  <c r="J18" i="7" l="1"/>
  <c r="F7" i="7" s="1"/>
  <c r="I48" i="8"/>
  <c r="AB9" i="8"/>
  <c r="AA46" i="8" s="1"/>
  <c r="Q42" i="6" l="1"/>
  <c r="Q41" i="6"/>
  <c r="Q40" i="6"/>
  <c r="Q39" i="6"/>
  <c r="AC39" i="6" s="1"/>
  <c r="Q38" i="6"/>
  <c r="Q37" i="6"/>
  <c r="Q36" i="6"/>
  <c r="Q35" i="6"/>
  <c r="AC35" i="6" s="1"/>
  <c r="Q33" i="6"/>
  <c r="Q32" i="6"/>
  <c r="Q31" i="6"/>
  <c r="N42" i="6"/>
  <c r="AC42" i="6" s="1"/>
  <c r="Q30" i="6"/>
  <c r="Q29" i="6"/>
  <c r="N41" i="6"/>
  <c r="N40" i="6"/>
  <c r="N39" i="6"/>
  <c r="N38" i="6"/>
  <c r="N37" i="6"/>
  <c r="N36" i="6"/>
  <c r="AC36" i="6" s="1"/>
  <c r="N35" i="6"/>
  <c r="N34" i="6"/>
  <c r="N33" i="6"/>
  <c r="N32" i="6"/>
  <c r="AC32" i="6" s="1"/>
  <c r="N31" i="6"/>
  <c r="N30" i="6"/>
  <c r="N29" i="6"/>
  <c r="N24" i="6"/>
  <c r="N23" i="6"/>
  <c r="N22" i="6"/>
  <c r="N21" i="6"/>
  <c r="N20" i="6"/>
  <c r="N19" i="6"/>
  <c r="N18" i="6"/>
  <c r="N17" i="6"/>
  <c r="N16" i="6"/>
  <c r="N15" i="6"/>
  <c r="N14" i="6"/>
  <c r="W34" i="6"/>
  <c r="W33" i="6"/>
  <c r="W19" i="6"/>
  <c r="W18" i="6"/>
  <c r="M6" i="6"/>
  <c r="G4" i="6"/>
  <c r="G5" i="6"/>
  <c r="G3" i="6"/>
  <c r="AC41" i="6"/>
  <c r="AC38" i="6"/>
  <c r="AC31" i="6"/>
  <c r="AC29" i="6"/>
  <c r="AC27" i="6"/>
  <c r="AC11" i="6"/>
  <c r="AC10" i="6"/>
  <c r="G6" i="6"/>
  <c r="O46" i="5"/>
  <c r="J46" i="5"/>
  <c r="O45" i="5"/>
  <c r="J45" i="5" s="1"/>
  <c r="O44" i="5"/>
  <c r="J44" i="5"/>
  <c r="J40" i="5"/>
  <c r="J39" i="5"/>
  <c r="O38" i="5"/>
  <c r="J38" i="5" s="1"/>
  <c r="O37" i="5"/>
  <c r="J37" i="5" s="1"/>
  <c r="O36" i="5"/>
  <c r="J36" i="5" s="1"/>
  <c r="O35" i="5"/>
  <c r="J35" i="5" s="1"/>
  <c r="O34" i="5"/>
  <c r="J34" i="5" s="1"/>
  <c r="O33" i="5"/>
  <c r="J33" i="5" s="1"/>
  <c r="O32" i="5"/>
  <c r="J32" i="5" s="1"/>
  <c r="O31" i="5"/>
  <c r="J31" i="5" s="1"/>
  <c r="O30" i="5"/>
  <c r="J30" i="5" s="1"/>
  <c r="O29" i="5"/>
  <c r="J29" i="5" s="1"/>
  <c r="O28" i="5"/>
  <c r="J28" i="5" s="1"/>
  <c r="O27" i="5"/>
  <c r="J27" i="5" s="1"/>
  <c r="O26" i="5"/>
  <c r="J26" i="5" s="1"/>
  <c r="O25" i="5"/>
  <c r="J25" i="5" s="1"/>
  <c r="O24" i="5"/>
  <c r="J24" i="5" s="1"/>
  <c r="O23" i="5"/>
  <c r="J23" i="5" s="1"/>
  <c r="L17" i="5"/>
  <c r="L16" i="5"/>
  <c r="L15" i="5"/>
  <c r="R14" i="5"/>
  <c r="O14" i="5"/>
  <c r="J14" i="5" s="1"/>
  <c r="R13" i="5"/>
  <c r="O13" i="5"/>
  <c r="J13" i="5" s="1"/>
  <c r="R12" i="5"/>
  <c r="O12" i="5"/>
  <c r="AC37" i="6" l="1"/>
  <c r="AC33" i="6"/>
  <c r="J12" i="5"/>
  <c r="J47" i="5"/>
  <c r="Q34" i="6"/>
  <c r="AC34" i="6" s="1"/>
  <c r="I45" i="6"/>
  <c r="AC40" i="6"/>
  <c r="AC30" i="6"/>
  <c r="O15" i="5"/>
  <c r="J15" i="5" s="1"/>
  <c r="O16" i="5"/>
  <c r="O17" i="5"/>
  <c r="R15" i="5"/>
  <c r="R16" i="5"/>
  <c r="J16" i="5" s="1"/>
  <c r="R17" i="5"/>
  <c r="Q35" i="4"/>
  <c r="AB26" i="6" l="1"/>
  <c r="J17" i="5"/>
  <c r="J18" i="5"/>
  <c r="F7" i="5"/>
  <c r="Q42" i="4"/>
  <c r="N42" i="4"/>
  <c r="AC42" i="4" s="1"/>
  <c r="Q41" i="4"/>
  <c r="N41" i="4"/>
  <c r="Q40" i="4"/>
  <c r="AC40" i="4" s="1"/>
  <c r="N40" i="4"/>
  <c r="Q39" i="4"/>
  <c r="N39" i="4"/>
  <c r="Q38" i="4"/>
  <c r="N38" i="4"/>
  <c r="Q37" i="4"/>
  <c r="N37" i="4"/>
  <c r="Q36" i="4"/>
  <c r="N36" i="4"/>
  <c r="N35" i="4"/>
  <c r="AC35" i="4" s="1"/>
  <c r="W34" i="4"/>
  <c r="Q34" i="4"/>
  <c r="N34" i="4"/>
  <c r="AC33" i="4"/>
  <c r="W33" i="4"/>
  <c r="Q33" i="4"/>
  <c r="N33" i="4"/>
  <c r="AC32" i="4"/>
  <c r="Q32" i="4"/>
  <c r="N32" i="4"/>
  <c r="Q31" i="4"/>
  <c r="N31" i="4"/>
  <c r="Q30" i="4"/>
  <c r="N30" i="4"/>
  <c r="Q29" i="4"/>
  <c r="N29" i="4"/>
  <c r="AC27" i="4"/>
  <c r="Q24" i="4"/>
  <c r="N24" i="4"/>
  <c r="AC24" i="4" s="1"/>
  <c r="Q23" i="4"/>
  <c r="N23" i="4"/>
  <c r="Q22" i="4"/>
  <c r="AC22" i="4" s="1"/>
  <c r="N22" i="4"/>
  <c r="N21" i="4"/>
  <c r="N20" i="4"/>
  <c r="W19" i="4"/>
  <c r="N19" i="4"/>
  <c r="W18" i="4"/>
  <c r="Q18" i="4"/>
  <c r="N18" i="4"/>
  <c r="N17" i="4"/>
  <c r="N16" i="4"/>
  <c r="N15" i="4"/>
  <c r="N14" i="4"/>
  <c r="AC11" i="4"/>
  <c r="AC10" i="4"/>
  <c r="I45" i="4" s="1"/>
  <c r="M6" i="4"/>
  <c r="G6" i="4"/>
  <c r="G5" i="4"/>
  <c r="G4" i="4"/>
  <c r="G3" i="4"/>
  <c r="O46" i="1"/>
  <c r="J46" i="1" s="1"/>
  <c r="O45" i="1"/>
  <c r="Q24" i="6" s="1"/>
  <c r="AC24" i="6" s="1"/>
  <c r="J45" i="1"/>
  <c r="O44" i="1"/>
  <c r="Q23" i="6" s="1"/>
  <c r="AC23" i="6" s="1"/>
  <c r="J44" i="1"/>
  <c r="J43" i="1"/>
  <c r="J40" i="1"/>
  <c r="J39" i="1"/>
  <c r="O38" i="1"/>
  <c r="J38" i="1"/>
  <c r="O37" i="1"/>
  <c r="Q22" i="6" s="1"/>
  <c r="AC22" i="6" s="1"/>
  <c r="J37" i="1"/>
  <c r="O36" i="1"/>
  <c r="J36" i="1"/>
  <c r="O35" i="1"/>
  <c r="Q21" i="6" s="1"/>
  <c r="AC21" i="6" s="1"/>
  <c r="J35" i="1"/>
  <c r="O34" i="1"/>
  <c r="J34" i="1"/>
  <c r="O33" i="1"/>
  <c r="Q19" i="6" s="1"/>
  <c r="AC19" i="6" s="1"/>
  <c r="O32" i="1"/>
  <c r="Q18" i="6" s="1"/>
  <c r="AC18" i="6" s="1"/>
  <c r="J32" i="1"/>
  <c r="O31" i="1"/>
  <c r="Q17" i="6" s="1"/>
  <c r="AC17" i="6" s="1"/>
  <c r="O30" i="1"/>
  <c r="J30" i="1" s="1"/>
  <c r="O29" i="1"/>
  <c r="J29" i="1" s="1"/>
  <c r="O28" i="1"/>
  <c r="J28" i="1" s="1"/>
  <c r="O27" i="1"/>
  <c r="J27" i="1"/>
  <c r="O26" i="1"/>
  <c r="J26" i="1"/>
  <c r="O25" i="1"/>
  <c r="J25" i="1" s="1"/>
  <c r="O24" i="1"/>
  <c r="Q15" i="6" s="1"/>
  <c r="AC15" i="6" s="1"/>
  <c r="J24" i="1"/>
  <c r="O23" i="1"/>
  <c r="Q14" i="6" s="1"/>
  <c r="AC14" i="6" s="1"/>
  <c r="J23" i="1"/>
  <c r="L17" i="1"/>
  <c r="R17" i="1" s="1"/>
  <c r="R16" i="1"/>
  <c r="L16" i="1"/>
  <c r="O16" i="1" s="1"/>
  <c r="L15" i="1"/>
  <c r="R15" i="1" s="1"/>
  <c r="R14" i="1"/>
  <c r="O14" i="1"/>
  <c r="J14" i="1" s="1"/>
  <c r="R13" i="1"/>
  <c r="J13" i="1" s="1"/>
  <c r="O13" i="1"/>
  <c r="R12" i="1"/>
  <c r="O12" i="1"/>
  <c r="J12" i="1" s="1"/>
  <c r="O17" i="1" l="1"/>
  <c r="J17" i="1" s="1"/>
  <c r="J33" i="1"/>
  <c r="AC23" i="4"/>
  <c r="AC41" i="4"/>
  <c r="AC18" i="4"/>
  <c r="AC29" i="4"/>
  <c r="AC39" i="4"/>
  <c r="AC34" i="4"/>
  <c r="AB26" i="4" s="1"/>
  <c r="AC31" i="4"/>
  <c r="AC37" i="4"/>
  <c r="AC30" i="4"/>
  <c r="AC36" i="4"/>
  <c r="AC38" i="4"/>
  <c r="Q21" i="4"/>
  <c r="AC21" i="4" s="1"/>
  <c r="Q20" i="6"/>
  <c r="AC20" i="6" s="1"/>
  <c r="Q20" i="4"/>
  <c r="AC20" i="4" s="1"/>
  <c r="Q17" i="4"/>
  <c r="AC17" i="4" s="1"/>
  <c r="J31" i="1"/>
  <c r="Q16" i="4"/>
  <c r="AC16" i="4" s="1"/>
  <c r="Q16" i="6"/>
  <c r="AC16" i="6" s="1"/>
  <c r="Q15" i="4"/>
  <c r="AC15" i="4" s="1"/>
  <c r="J47" i="1"/>
  <c r="Q14" i="4"/>
  <c r="AC14" i="4" s="1"/>
  <c r="J16" i="1"/>
  <c r="Q19" i="4"/>
  <c r="AC19" i="4" s="1"/>
  <c r="O15" i="1"/>
  <c r="J15" i="1" s="1"/>
  <c r="I46" i="4" l="1"/>
  <c r="AB9" i="6"/>
  <c r="AA44" i="6" s="1"/>
  <c r="I46" i="6"/>
  <c r="AB9" i="4"/>
  <c r="AA44" i="4" s="1"/>
  <c r="J18" i="1"/>
  <c r="F7" i="1" s="1"/>
</calcChain>
</file>

<file path=xl/sharedStrings.xml><?xml version="1.0" encoding="utf-8"?>
<sst xmlns="http://schemas.openxmlformats.org/spreadsheetml/2006/main" count="1106" uniqueCount="254">
  <si>
    <t>평일</t>
    <phoneticPr fontId="2" type="noConversion"/>
  </si>
  <si>
    <t>오전</t>
    <phoneticPr fontId="2" type="noConversion"/>
  </si>
  <si>
    <t>오후</t>
    <phoneticPr fontId="2" type="noConversion"/>
  </si>
  <si>
    <t>야간</t>
    <phoneticPr fontId="2" type="noConversion"/>
  </si>
  <si>
    <t>구분</t>
    <phoneticPr fontId="2" type="noConversion"/>
  </si>
  <si>
    <t>금액</t>
    <phoneticPr fontId="2" type="noConversion"/>
  </si>
  <si>
    <t>횟수</t>
    <phoneticPr fontId="2" type="noConversion"/>
  </si>
  <si>
    <t>휴일</t>
    <phoneticPr fontId="2" type="noConversion"/>
  </si>
  <si>
    <t>기본시설 사용료(합계)</t>
    <phoneticPr fontId="2" type="noConversion"/>
  </si>
  <si>
    <t>부속설비 사용료(합계)</t>
    <phoneticPr fontId="2" type="noConversion"/>
  </si>
  <si>
    <t>피아노</t>
    <phoneticPr fontId="2" type="noConversion"/>
  </si>
  <si>
    <t>피아노(외산)</t>
    <phoneticPr fontId="2" type="noConversion"/>
  </si>
  <si>
    <t>피아노(국산)</t>
    <phoneticPr fontId="2" type="noConversion"/>
  </si>
  <si>
    <t>사용금액(원)</t>
    <phoneticPr fontId="2" type="noConversion"/>
  </si>
  <si>
    <t>1회</t>
    <phoneticPr fontId="2" type="noConversion"/>
  </si>
  <si>
    <t>기준 사용료</t>
    <phoneticPr fontId="2" type="noConversion"/>
  </si>
  <si>
    <t>설치, 연습 사용료(50%)</t>
    <phoneticPr fontId="2" type="noConversion"/>
  </si>
  <si>
    <t>기본조명</t>
    <phoneticPr fontId="2" type="noConversion"/>
  </si>
  <si>
    <t>strobe</t>
    <phoneticPr fontId="2" type="noConversion"/>
  </si>
  <si>
    <t>follow spot light</t>
    <phoneticPr fontId="2" type="noConversion"/>
  </si>
  <si>
    <t>Par64, Par46</t>
    <phoneticPr fontId="2" type="noConversion"/>
  </si>
  <si>
    <t>Moving Light</t>
    <phoneticPr fontId="2" type="noConversion"/>
  </si>
  <si>
    <t>음향반사판</t>
    <phoneticPr fontId="2" type="noConversion"/>
  </si>
  <si>
    <t>외부무선마이크</t>
    <phoneticPr fontId="2" type="noConversion"/>
  </si>
  <si>
    <t>영사기(35m/m)</t>
    <phoneticPr fontId="2" type="noConversion"/>
  </si>
  <si>
    <t>비디오프로젝트</t>
    <phoneticPr fontId="2" type="noConversion"/>
  </si>
  <si>
    <t>녹화 - 비디오</t>
    <phoneticPr fontId="2" type="noConversion"/>
  </si>
  <si>
    <t>덧마루</t>
    <phoneticPr fontId="2" type="noConversion"/>
  </si>
  <si>
    <t>고무매트</t>
    <phoneticPr fontId="2" type="noConversion"/>
  </si>
  <si>
    <t>냉방</t>
    <phoneticPr fontId="2" type="noConversion"/>
  </si>
  <si>
    <t>난방</t>
    <phoneticPr fontId="2" type="noConversion"/>
  </si>
  <si>
    <t>스모그기</t>
    <phoneticPr fontId="2" type="noConversion"/>
  </si>
  <si>
    <t>Moving Console</t>
    <phoneticPr fontId="2" type="noConversion"/>
  </si>
  <si>
    <t>1일</t>
    <phoneticPr fontId="2" type="noConversion"/>
  </si>
  <si>
    <t>조명시설</t>
    <phoneticPr fontId="2" type="noConversion"/>
  </si>
  <si>
    <t>음향ㆍ
영상시설</t>
    <phoneticPr fontId="2" type="noConversion"/>
  </si>
  <si>
    <t>무대시설</t>
    <phoneticPr fontId="2" type="noConversion"/>
  </si>
  <si>
    <t>냉난방
시설</t>
    <phoneticPr fontId="2" type="noConversion"/>
  </si>
  <si>
    <t>기타</t>
    <phoneticPr fontId="2" type="noConversion"/>
  </si>
  <si>
    <t>공연연습을 위한 사용료 없음
(1일 기준 사용료)</t>
    <phoneticPr fontId="2" type="noConversion"/>
  </si>
  <si>
    <t>피아노 조율은 대관자가 부담함</t>
    <phoneticPr fontId="2" type="noConversion"/>
  </si>
  <si>
    <t>기본조명을 제외한 조명의 운영인력은 대관자 부담(설치 및 철거, 운영)
Moving Light는 순수공연만 대관(행사 및 발표회는 제외)
사용료는 1대 기준임</t>
    <phoneticPr fontId="2" type="noConversion"/>
  </si>
  <si>
    <t>운영인력은 대관자가 부담
재료비를 포함한 금액</t>
    <phoneticPr fontId="2" type="noConversion"/>
  </si>
  <si>
    <t>공연연습을 위한
사용료감면 없음</t>
    <phoneticPr fontId="2" type="noConversion"/>
  </si>
  <si>
    <t>○</t>
  </si>
  <si>
    <t>○</t>
    <phoneticPr fontId="2" type="noConversion"/>
  </si>
  <si>
    <t>단 체 명</t>
    <phoneticPr fontId="2" type="noConversion"/>
  </si>
  <si>
    <t>대관일자</t>
    <phoneticPr fontId="2" type="noConversion"/>
  </si>
  <si>
    <t>사용료내역</t>
    <phoneticPr fontId="2" type="noConversion"/>
  </si>
  <si>
    <t>1. 기본시설 사용</t>
    <phoneticPr fontId="2" type="noConversion"/>
  </si>
  <si>
    <t>2. 부속설비 사용</t>
    <phoneticPr fontId="2" type="noConversion"/>
  </si>
  <si>
    <t>비고</t>
    <phoneticPr fontId="2" type="noConversion"/>
  </si>
  <si>
    <t>설치만 되어 있는 경우
(30% 적용)</t>
    <phoneticPr fontId="2" type="noConversion"/>
  </si>
  <si>
    <t>설치, 연습 사용료
(50% 적용)</t>
    <phoneticPr fontId="2" type="noConversion"/>
  </si>
  <si>
    <t>대관료</t>
    <phoneticPr fontId="2" type="noConversion"/>
  </si>
  <si>
    <t>운영인력은 대관자가 부담(설치 및 철거)
고무매트는 테이프 포함 금액임
보면대 - 10개 이상 사용시 적용</t>
    <phoneticPr fontId="2" type="noConversion"/>
  </si>
  <si>
    <t>오전(09:00~12:00)</t>
    <phoneticPr fontId="2" type="noConversion"/>
  </si>
  <si>
    <t>오후(13:00~17:00)</t>
    <phoneticPr fontId="2" type="noConversion"/>
  </si>
  <si>
    <t>야간(18:00~22:00)</t>
    <phoneticPr fontId="2" type="noConversion"/>
  </si>
  <si>
    <t>:</t>
    <phoneticPr fontId="2" type="noConversion"/>
  </si>
  <si>
    <t>유선마이크</t>
    <phoneticPr fontId="2" type="noConversion"/>
  </si>
  <si>
    <t>무선마이크</t>
    <phoneticPr fontId="2" type="noConversion"/>
  </si>
  <si>
    <t>(</t>
    <phoneticPr fontId="2" type="noConversion"/>
  </si>
  <si>
    <t>개)</t>
    <phoneticPr fontId="2" type="noConversion"/>
  </si>
  <si>
    <t>&lt;작성 시 유의사항&gt;</t>
    <phoneticPr fontId="2" type="noConversion"/>
  </si>
  <si>
    <t>대관료 내역</t>
    <phoneticPr fontId="12" type="noConversion"/>
  </si>
  <si>
    <t>1.</t>
    <phoneticPr fontId="12" type="noConversion"/>
  </si>
  <si>
    <t>:</t>
    <phoneticPr fontId="12" type="noConversion"/>
  </si>
  <si>
    <t>2.</t>
  </si>
  <si>
    <t>단체명</t>
    <phoneticPr fontId="12" type="noConversion"/>
  </si>
  <si>
    <t>3.</t>
  </si>
  <si>
    <t>대관일자</t>
    <phoneticPr fontId="12" type="noConversion"/>
  </si>
  <si>
    <t>4.</t>
  </si>
  <si>
    <t>산출근거</t>
    <phoneticPr fontId="12" type="noConversion"/>
  </si>
  <si>
    <t xml:space="preserve">가. </t>
    <phoneticPr fontId="12" type="noConversion"/>
  </si>
  <si>
    <t>준비사용</t>
    <phoneticPr fontId="12" type="noConversion"/>
  </si>
  <si>
    <t>-</t>
    <phoneticPr fontId="12" type="noConversion"/>
  </si>
  <si>
    <t>기본시설</t>
    <phoneticPr fontId="12" type="noConversion"/>
  </si>
  <si>
    <t>:</t>
    <phoneticPr fontId="12" type="noConversion"/>
  </si>
  <si>
    <t>회</t>
    <phoneticPr fontId="12" type="noConversion"/>
  </si>
  <si>
    <t>×</t>
    <phoneticPr fontId="12" type="noConversion"/>
  </si>
  <si>
    <t>부속시설</t>
    <phoneticPr fontId="12" type="noConversion"/>
  </si>
  <si>
    <t xml:space="preserve">나. </t>
    <phoneticPr fontId="12" type="noConversion"/>
  </si>
  <si>
    <t>공연사용</t>
    <phoneticPr fontId="12" type="noConversion"/>
  </si>
  <si>
    <t>야간</t>
    <phoneticPr fontId="12" type="noConversion"/>
  </si>
  <si>
    <t>라.</t>
    <phoneticPr fontId="12" type="noConversion"/>
  </si>
  <si>
    <t>대관료(부가세 포함)</t>
    <phoneticPr fontId="12" type="noConversion"/>
  </si>
  <si>
    <t>5.</t>
    <phoneticPr fontId="12" type="noConversion"/>
  </si>
  <si>
    <t>입금계좌</t>
    <phoneticPr fontId="12" type="noConversion"/>
  </si>
  <si>
    <t>대구은행 505-10-196761-4 재단법인행복북구문화재단</t>
    <phoneticPr fontId="12" type="noConversion"/>
  </si>
  <si>
    <t>(※대관 허가통지서를 받은 즉시 납부 하여야 하며,
   송금 후 전화확인 바랍니다. ☎053-320-5127)</t>
    <phoneticPr fontId="12" type="noConversion"/>
  </si>
  <si>
    <t>※ 사용시간 구분 : 오전 09:00~12:00│오후 13:00~17:00│야간18:00
※ 공연연습, 무대시설, 행사준비를 위한 사용시는 당해 기준 사용료의 50%로 함(난방, 덧마루 제외)
※ 토요일, 일요일, 공휴일 사용시는 당해기준 사용료의 20%를 가산함
※ 공연 오퍼레이터(operrator)및 진행스텝은 대관자 측에서 동반함을 원칙으로 함</t>
    <phoneticPr fontId="12" type="noConversion"/>
  </si>
  <si>
    <t>행사명</t>
    <phoneticPr fontId="12" type="noConversion"/>
  </si>
  <si>
    <t>)</t>
    <phoneticPr fontId="2" type="noConversion"/>
  </si>
  <si>
    <t>피아노(국산)</t>
    <phoneticPr fontId="12" type="noConversion"/>
  </si>
  <si>
    <t>피아노(외산)</t>
    <phoneticPr fontId="12" type="noConversion"/>
  </si>
  <si>
    <t>기본조명</t>
    <phoneticPr fontId="12" type="noConversion"/>
  </si>
  <si>
    <t>음향반사판</t>
    <phoneticPr fontId="12" type="noConversion"/>
  </si>
  <si>
    <t>무선마이크</t>
    <phoneticPr fontId="12" type="noConversion"/>
  </si>
  <si>
    <t>유선마이크</t>
    <phoneticPr fontId="12" type="noConversion"/>
  </si>
  <si>
    <t>CD플레이어</t>
    <phoneticPr fontId="12" type="noConversion"/>
  </si>
  <si>
    <t>비디오프로젝트</t>
    <phoneticPr fontId="12" type="noConversion"/>
  </si>
  <si>
    <t>덧마루</t>
    <phoneticPr fontId="12" type="noConversion"/>
  </si>
  <si>
    <t>고무매트</t>
    <phoneticPr fontId="12" type="noConversion"/>
  </si>
  <si>
    <t>보면대</t>
    <phoneticPr fontId="12" type="noConversion"/>
  </si>
  <si>
    <t>(</t>
    <phoneticPr fontId="2" type="noConversion"/>
  </si>
  <si>
    <t>대기준)</t>
    <phoneticPr fontId="2" type="noConversion"/>
  </si>
  <si>
    <t>2.1.(목)</t>
    <phoneticPr fontId="12" type="noConversion"/>
  </si>
  <si>
    <t>오전</t>
    <phoneticPr fontId="12" type="noConversion"/>
  </si>
  <si>
    <t>오후</t>
    <phoneticPr fontId="12" type="noConversion"/>
  </si>
  <si>
    <r>
      <t xml:space="preserve">* </t>
    </r>
    <r>
      <rPr>
        <b/>
        <sz val="10"/>
        <color rgb="FFFF0000"/>
        <rFont val="맑은 고딕"/>
        <family val="3"/>
        <charset val="129"/>
        <scheme val="minor"/>
      </rPr>
      <t>기본시설 및 부속설비에 이용 신청 항목에 횟수(숫자)로만 입력 해 주시면 됩니다.</t>
    </r>
    <r>
      <rPr>
        <sz val="10"/>
        <color theme="1"/>
        <rFont val="맑은 고딕"/>
        <family val="3"/>
        <charset val="129"/>
        <scheme val="minor"/>
      </rPr>
      <t xml:space="preserve">
* 부속설비 사용횟수는 기본시설사용 사용횟수와 동일해야합니다.(ex. 평일 오후1회, 야간 1회 기본시설 사용시, 부속설비 기준사용은 2회 기입)
* 유선마이크 3개 이상 필요시 원하시는 개수로 내용수정 바랍니다. ( 3개이하 사용시 기준사용료 변동 없음 )
* 무선마이크 2개 이상 필요시 원하시는 개수로 내용수정 바랍니다. ( 2개이하 사용시 기준사용료 변동 없음 )
* 자세한 사항은 전화문의 (☎053-</t>
    </r>
    <r>
      <rPr>
        <b/>
        <sz val="10"/>
        <color rgb="FFFF0000"/>
        <rFont val="맑은 고딕"/>
        <family val="3"/>
        <charset val="129"/>
        <scheme val="minor"/>
      </rPr>
      <t>320-5127</t>
    </r>
    <r>
      <rPr>
        <sz val="10"/>
        <color theme="1"/>
        <rFont val="맑은 고딕"/>
        <family val="3"/>
        <charset val="129"/>
        <scheme val="minor"/>
      </rPr>
      <t>) 바랍니다.</t>
    </r>
    <phoneticPr fontId="2" type="noConversion"/>
  </si>
  <si>
    <r>
      <t>어울아트센터</t>
    </r>
    <r>
      <rPr>
        <b/>
        <sz val="18"/>
        <color theme="1"/>
        <rFont val="맑은 고딕"/>
        <family val="3"/>
        <charset val="129"/>
        <scheme val="minor"/>
      </rPr>
      <t>-대공연장</t>
    </r>
    <r>
      <rPr>
        <b/>
        <sz val="24"/>
        <color theme="1"/>
        <rFont val="맑은 고딕"/>
        <family val="3"/>
        <charset val="129"/>
        <scheme val="minor"/>
      </rPr>
      <t xml:space="preserve"> 시설(설비) 사용신청서(공연)</t>
    </r>
    <phoneticPr fontId="2" type="noConversion"/>
  </si>
  <si>
    <t>( 공연시간 :</t>
    <phoneticPr fontId="2" type="noConversion"/>
  </si>
  <si>
    <t>공연명</t>
    <phoneticPr fontId="2" type="noConversion"/>
  </si>
  <si>
    <r>
      <t>어울아트센터</t>
    </r>
    <r>
      <rPr>
        <b/>
        <sz val="18"/>
        <color theme="1"/>
        <rFont val="맑은 고딕"/>
        <family val="3"/>
        <charset val="129"/>
        <scheme val="minor"/>
      </rPr>
      <t>-대공연장</t>
    </r>
    <r>
      <rPr>
        <b/>
        <sz val="24"/>
        <color theme="1"/>
        <rFont val="맑은 고딕"/>
        <family val="3"/>
        <charset val="129"/>
        <scheme val="minor"/>
      </rPr>
      <t xml:space="preserve"> 시설(설비) 사용신청서(행사)</t>
    </r>
    <phoneticPr fontId="2" type="noConversion"/>
  </si>
  <si>
    <t>○</t>
    <phoneticPr fontId="2" type="noConversion"/>
  </si>
  <si>
    <t>행 사 명</t>
    <phoneticPr fontId="2" type="noConversion"/>
  </si>
  <si>
    <t>:</t>
    <phoneticPr fontId="2" type="noConversion"/>
  </si>
  <si>
    <t>단 체 명</t>
    <phoneticPr fontId="2" type="noConversion"/>
  </si>
  <si>
    <t>대관일자</t>
    <phoneticPr fontId="2" type="noConversion"/>
  </si>
  <si>
    <t xml:space="preserve">( 행사시작시간 : </t>
    <phoneticPr fontId="2" type="noConversion"/>
  </si>
  <si>
    <t>)</t>
    <phoneticPr fontId="2" type="noConversion"/>
  </si>
  <si>
    <t>대관료</t>
    <phoneticPr fontId="2" type="noConversion"/>
  </si>
  <si>
    <t>사용료내역</t>
    <phoneticPr fontId="2" type="noConversion"/>
  </si>
  <si>
    <t>1. 기본시설 사용</t>
    <phoneticPr fontId="2" type="noConversion"/>
  </si>
  <si>
    <t>구분</t>
    <phoneticPr fontId="2" type="noConversion"/>
  </si>
  <si>
    <t>사용금액(원)</t>
    <phoneticPr fontId="2" type="noConversion"/>
  </si>
  <si>
    <t>기준 사용료</t>
    <phoneticPr fontId="2" type="noConversion"/>
  </si>
  <si>
    <t>설치, 연습 사용료
(50% 적용)</t>
    <phoneticPr fontId="2" type="noConversion"/>
  </si>
  <si>
    <t>설치만 되어 있는 경우
(30% 적용)</t>
    <phoneticPr fontId="2" type="noConversion"/>
  </si>
  <si>
    <t>비고</t>
    <phoneticPr fontId="2" type="noConversion"/>
  </si>
  <si>
    <t>구분</t>
    <phoneticPr fontId="2" type="noConversion"/>
  </si>
  <si>
    <t>금액</t>
    <phoneticPr fontId="2" type="noConversion"/>
  </si>
  <si>
    <t>횟수</t>
    <phoneticPr fontId="2" type="noConversion"/>
  </si>
  <si>
    <t>횟수</t>
    <phoneticPr fontId="2" type="noConversion"/>
  </si>
  <si>
    <t>평일</t>
    <phoneticPr fontId="2" type="noConversion"/>
  </si>
  <si>
    <t>오전(09:00~12:00)</t>
    <phoneticPr fontId="2" type="noConversion"/>
  </si>
  <si>
    <t>오전</t>
    <phoneticPr fontId="2" type="noConversion"/>
  </si>
  <si>
    <t>오후(13:00~17:00)</t>
    <phoneticPr fontId="2" type="noConversion"/>
  </si>
  <si>
    <t>오후</t>
    <phoneticPr fontId="2" type="noConversion"/>
  </si>
  <si>
    <t>야간(18:00~22:00)</t>
    <phoneticPr fontId="2" type="noConversion"/>
  </si>
  <si>
    <t>야간</t>
    <phoneticPr fontId="2" type="noConversion"/>
  </si>
  <si>
    <t>휴일</t>
    <phoneticPr fontId="2" type="noConversion"/>
  </si>
  <si>
    <t>오후</t>
    <phoneticPr fontId="2" type="noConversion"/>
  </si>
  <si>
    <t>기본시설 사용료(합계)</t>
    <phoneticPr fontId="2" type="noConversion"/>
  </si>
  <si>
    <t>2. 부속설비 사용</t>
    <phoneticPr fontId="2" type="noConversion"/>
  </si>
  <si>
    <t>사용금액(원)</t>
    <phoneticPr fontId="2" type="noConversion"/>
  </si>
  <si>
    <t>설치, 연습 사용료(50%)</t>
    <phoneticPr fontId="2" type="noConversion"/>
  </si>
  <si>
    <t>피아노</t>
    <phoneticPr fontId="2" type="noConversion"/>
  </si>
  <si>
    <t>피아노(외산)</t>
    <phoneticPr fontId="2" type="noConversion"/>
  </si>
  <si>
    <t>1회</t>
    <phoneticPr fontId="2" type="noConversion"/>
  </si>
  <si>
    <t>1회</t>
    <phoneticPr fontId="2" type="noConversion"/>
  </si>
  <si>
    <t>피아노 조율은 대관자가 부담함</t>
    <phoneticPr fontId="2" type="noConversion"/>
  </si>
  <si>
    <t>피아노(국산)</t>
    <phoneticPr fontId="2" type="noConversion"/>
  </si>
  <si>
    <t>조명시설</t>
    <phoneticPr fontId="2" type="noConversion"/>
  </si>
  <si>
    <t>기본조명</t>
    <phoneticPr fontId="2" type="noConversion"/>
  </si>
  <si>
    <t>기본조명을 제외한 조명의 운영인력은 대관자 부담(설치 및 철거, 운영)
Moving Light는 순수공연만 대관(행사 및 발표회는 제외)
사용료는 1대 기준임</t>
    <phoneticPr fontId="2" type="noConversion"/>
  </si>
  <si>
    <t>strobe</t>
    <phoneticPr fontId="2" type="noConversion"/>
  </si>
  <si>
    <t>follow spot light</t>
    <phoneticPr fontId="2" type="noConversion"/>
  </si>
  <si>
    <t>Par64, Par46</t>
    <phoneticPr fontId="2" type="noConversion"/>
  </si>
  <si>
    <t>Moving Console</t>
    <phoneticPr fontId="2" type="noConversion"/>
  </si>
  <si>
    <t>Moving Light</t>
    <phoneticPr fontId="2" type="noConversion"/>
  </si>
  <si>
    <t>음향ㆍ
영상시설</t>
    <phoneticPr fontId="2" type="noConversion"/>
  </si>
  <si>
    <t>음향반사판</t>
    <phoneticPr fontId="2" type="noConversion"/>
  </si>
  <si>
    <t>유선마이크 3개기준 11,000원
1개 초과시 5,500원
무선마이크 2개기준 22,000원
1개 초과시 11,000원 추가
무선마이크 건전지는 대관자 부담
노트북은 대관자 준비
음향 오퍼레이터(Operator) 및 진행스탭은 대관자 측에서 동반함을 원칙으로 함</t>
    <phoneticPr fontId="2" type="noConversion"/>
  </si>
  <si>
    <t>유선마이크</t>
    <phoneticPr fontId="2" type="noConversion"/>
  </si>
  <si>
    <t>(</t>
    <phoneticPr fontId="2" type="noConversion"/>
  </si>
  <si>
    <t>개)</t>
    <phoneticPr fontId="2" type="noConversion"/>
  </si>
  <si>
    <t>무선마이크</t>
    <phoneticPr fontId="2" type="noConversion"/>
  </si>
  <si>
    <t>CD플레이어</t>
    <phoneticPr fontId="2" type="noConversion"/>
  </si>
  <si>
    <t>외부무선마이크</t>
    <phoneticPr fontId="2" type="noConversion"/>
  </si>
  <si>
    <t>외부무선마이크</t>
    <phoneticPr fontId="2" type="noConversion"/>
  </si>
  <si>
    <t>영사기(35m/m)</t>
    <phoneticPr fontId="2" type="noConversion"/>
  </si>
  <si>
    <t>비디오프로젝트</t>
    <phoneticPr fontId="2" type="noConversion"/>
  </si>
  <si>
    <t>녹화 - 비디오</t>
    <phoneticPr fontId="2" type="noConversion"/>
  </si>
  <si>
    <t>무대시설</t>
    <phoneticPr fontId="2" type="noConversion"/>
  </si>
  <si>
    <t>덧마루</t>
    <phoneticPr fontId="2" type="noConversion"/>
  </si>
  <si>
    <t>1일</t>
    <phoneticPr fontId="2" type="noConversion"/>
  </si>
  <si>
    <t>공연연습을 위한 사용료 없음
(1일 기준 사용료)</t>
    <phoneticPr fontId="2" type="noConversion"/>
  </si>
  <si>
    <t>운영인력은 대관자가 부담(설치 및 철거)
고무매트는 테이프 포함 금액임
보면대 - 10개 이상 사용시 적용</t>
    <phoneticPr fontId="2" type="noConversion"/>
  </si>
  <si>
    <t>고무매트</t>
    <phoneticPr fontId="2" type="noConversion"/>
  </si>
  <si>
    <t>보면대</t>
    <phoneticPr fontId="2" type="noConversion"/>
  </si>
  <si>
    <t>냉난방
시설</t>
    <phoneticPr fontId="2" type="noConversion"/>
  </si>
  <si>
    <t>냉방</t>
    <phoneticPr fontId="2" type="noConversion"/>
  </si>
  <si>
    <t>공연연습을 위한
사용료감면 없음</t>
    <phoneticPr fontId="2" type="noConversion"/>
  </si>
  <si>
    <t>난방</t>
    <phoneticPr fontId="2" type="noConversion"/>
  </si>
  <si>
    <t>기타</t>
    <phoneticPr fontId="2" type="noConversion"/>
  </si>
  <si>
    <t>스모그기</t>
    <phoneticPr fontId="2" type="noConversion"/>
  </si>
  <si>
    <t>운영인력은 대관자가 부담
재료비를 포함한 금액</t>
    <phoneticPr fontId="2" type="noConversion"/>
  </si>
  <si>
    <t>부속설비 사용료(합계)</t>
    <phoneticPr fontId="2" type="noConversion"/>
  </si>
  <si>
    <t>&lt;작성 시 유의사항&gt;</t>
    <phoneticPr fontId="2" type="noConversion"/>
  </si>
  <si>
    <r>
      <t xml:space="preserve">* </t>
    </r>
    <r>
      <rPr>
        <b/>
        <sz val="10"/>
        <color rgb="FFFF0000"/>
        <rFont val="맑은 고딕"/>
        <family val="3"/>
        <charset val="129"/>
        <scheme val="minor"/>
      </rPr>
      <t>기본시설 및 부속설비에 이용 신청 항목에 횟수(숫자)로만 입력 해 주시면 됩니다.</t>
    </r>
    <r>
      <rPr>
        <sz val="10"/>
        <color theme="1"/>
        <rFont val="맑은 고딕"/>
        <family val="3"/>
        <charset val="129"/>
        <scheme val="minor"/>
      </rPr>
      <t xml:space="preserve">
* 부속설비 사용횟수는 기본시설사용 사용횟수와 동일해야합니다.(ex. 평일 오후1회, 야간 1회 기본시설 사용시, 부속설비 기준사용은 2회 기입)
* 유선마이크 3개 이상 필요시 원하시는 개수로 내용수정 바랍니다. ( 3개이하 사용시 기준사용료 변동 없음 )
* 무선마이크 2개 이상 필요시 원하시는 개수로 내용수정 바랍니다. ( 2개이하 사용시 기준사용료 변동 없음 )
* 자세한 사항은 전화문의 (☎053-</t>
    </r>
    <r>
      <rPr>
        <b/>
        <sz val="10"/>
        <color rgb="FFFF0000"/>
        <rFont val="맑은 고딕"/>
        <family val="3"/>
        <charset val="129"/>
        <scheme val="minor"/>
      </rPr>
      <t>320-5127</t>
    </r>
    <r>
      <rPr>
        <sz val="10"/>
        <color theme="1"/>
        <rFont val="맑은 고딕"/>
        <family val="3"/>
        <charset val="129"/>
        <scheme val="minor"/>
      </rPr>
      <t>) 바랍니다.</t>
    </r>
    <phoneticPr fontId="2" type="noConversion"/>
  </si>
  <si>
    <t>대관료 내역</t>
    <phoneticPr fontId="12" type="noConversion"/>
  </si>
  <si>
    <t>1.</t>
    <phoneticPr fontId="12" type="noConversion"/>
  </si>
  <si>
    <t>행사명</t>
    <phoneticPr fontId="12" type="noConversion"/>
  </si>
  <si>
    <t>:</t>
    <phoneticPr fontId="12" type="noConversion"/>
  </si>
  <si>
    <t>단체명</t>
    <phoneticPr fontId="12" type="noConversion"/>
  </si>
  <si>
    <t>대관일자</t>
    <phoneticPr fontId="12" type="noConversion"/>
  </si>
  <si>
    <t>산출근거</t>
    <phoneticPr fontId="12" type="noConversion"/>
  </si>
  <si>
    <t xml:space="preserve">가. </t>
    <phoneticPr fontId="12" type="noConversion"/>
  </si>
  <si>
    <t>-</t>
    <phoneticPr fontId="12" type="noConversion"/>
  </si>
  <si>
    <t>-</t>
    <phoneticPr fontId="12" type="noConversion"/>
  </si>
  <si>
    <t>기본시설</t>
    <phoneticPr fontId="12" type="noConversion"/>
  </si>
  <si>
    <t>2.1.(목)</t>
    <phoneticPr fontId="12" type="noConversion"/>
  </si>
  <si>
    <t>오전</t>
    <phoneticPr fontId="12" type="noConversion"/>
  </si>
  <si>
    <t>회</t>
    <phoneticPr fontId="12" type="noConversion"/>
  </si>
  <si>
    <t>×</t>
    <phoneticPr fontId="12" type="noConversion"/>
  </si>
  <si>
    <t>오후</t>
    <phoneticPr fontId="12" type="noConversion"/>
  </si>
  <si>
    <t>부속시설</t>
    <phoneticPr fontId="12" type="noConversion"/>
  </si>
  <si>
    <t>:</t>
    <phoneticPr fontId="12" type="noConversion"/>
  </si>
  <si>
    <t>피아노(외산)</t>
    <phoneticPr fontId="12" type="noConversion"/>
  </si>
  <si>
    <t>-</t>
    <phoneticPr fontId="12" type="noConversion"/>
  </si>
  <si>
    <t>피아노(국산)</t>
    <phoneticPr fontId="12" type="noConversion"/>
  </si>
  <si>
    <t>회</t>
    <phoneticPr fontId="12" type="noConversion"/>
  </si>
  <si>
    <t>×</t>
    <phoneticPr fontId="12" type="noConversion"/>
  </si>
  <si>
    <t>기본조명</t>
    <phoneticPr fontId="12" type="noConversion"/>
  </si>
  <si>
    <t>부속시설</t>
    <phoneticPr fontId="12" type="noConversion"/>
  </si>
  <si>
    <t>무빙콘솔</t>
    <phoneticPr fontId="12" type="noConversion"/>
  </si>
  <si>
    <t>음향반사판</t>
    <phoneticPr fontId="12" type="noConversion"/>
  </si>
  <si>
    <t>유선마이크</t>
    <phoneticPr fontId="12" type="noConversion"/>
  </si>
  <si>
    <t>대기준)</t>
    <phoneticPr fontId="2" type="noConversion"/>
  </si>
  <si>
    <t>무선마이크</t>
    <phoneticPr fontId="12" type="noConversion"/>
  </si>
  <si>
    <t>(</t>
    <phoneticPr fontId="2" type="noConversion"/>
  </si>
  <si>
    <t>대기준)</t>
    <phoneticPr fontId="2" type="noConversion"/>
  </si>
  <si>
    <t>CD플레이어</t>
    <phoneticPr fontId="12" type="noConversion"/>
  </si>
  <si>
    <t>비디오프로젝트</t>
    <phoneticPr fontId="12" type="noConversion"/>
  </si>
  <si>
    <t>냉방</t>
    <phoneticPr fontId="2" type="noConversion"/>
  </si>
  <si>
    <t>난방</t>
    <phoneticPr fontId="2" type="noConversion"/>
  </si>
  <si>
    <t xml:space="preserve">나. </t>
    <phoneticPr fontId="12" type="noConversion"/>
  </si>
  <si>
    <t>공연사용</t>
    <phoneticPr fontId="12" type="noConversion"/>
  </si>
  <si>
    <t>2.1.(목)</t>
    <phoneticPr fontId="12" type="noConversion"/>
  </si>
  <si>
    <t>야간</t>
    <phoneticPr fontId="12" type="noConversion"/>
  </si>
  <si>
    <t>피아노(외산)</t>
    <phoneticPr fontId="12" type="noConversion"/>
  </si>
  <si>
    <t>무빙콘솔</t>
    <phoneticPr fontId="12" type="noConversion"/>
  </si>
  <si>
    <t>음향반사판</t>
    <phoneticPr fontId="12" type="noConversion"/>
  </si>
  <si>
    <t>유선마이크</t>
    <phoneticPr fontId="12" type="noConversion"/>
  </si>
  <si>
    <t>무선마이크</t>
    <phoneticPr fontId="12" type="noConversion"/>
  </si>
  <si>
    <t>:</t>
    <phoneticPr fontId="12" type="noConversion"/>
  </si>
  <si>
    <t>외부무선마이크</t>
    <phoneticPr fontId="2" type="noConversion"/>
  </si>
  <si>
    <t>비디오프로젝트</t>
    <phoneticPr fontId="12" type="noConversion"/>
  </si>
  <si>
    <t>덧마루</t>
    <phoneticPr fontId="12" type="noConversion"/>
  </si>
  <si>
    <t>고무매트</t>
    <phoneticPr fontId="12" type="noConversion"/>
  </si>
  <si>
    <t>회</t>
    <phoneticPr fontId="12" type="noConversion"/>
  </si>
  <si>
    <t>보면대</t>
    <phoneticPr fontId="12" type="noConversion"/>
  </si>
  <si>
    <t>난방</t>
    <phoneticPr fontId="2" type="noConversion"/>
  </si>
  <si>
    <t>라.</t>
    <phoneticPr fontId="12" type="noConversion"/>
  </si>
  <si>
    <t>5.</t>
    <phoneticPr fontId="12" type="noConversion"/>
  </si>
  <si>
    <t>(※대관 허가통지서를 받은 즉시 납부 하여야 하며,
   송금 후 전화확인 바랍니다. ☎053-320-5127)</t>
    <phoneticPr fontId="12" type="noConversion"/>
  </si>
  <si>
    <t>※ 사용시간 구분 : 오전 09:00~12:00│오후 13:00~17:00│야간18:00
※ 공연연습, 무대시설, 행사준비를 위한 사용시는 당해 기준 사용료의 50%로 함(난방, 덧마루 제외)
※ 토요일, 일요일, 공휴일 사용시는 당해기준 사용료의 20%를 가산함
※ 공연 오퍼레이터(operrator)및 진행스텝은 대관자 측에서 동반함을 원칙으로 함</t>
    <phoneticPr fontId="12" type="noConversion"/>
  </si>
  <si>
    <r>
      <t>어울아트센터</t>
    </r>
    <r>
      <rPr>
        <b/>
        <sz val="18"/>
        <color theme="1"/>
        <rFont val="맑은 고딕"/>
        <family val="3"/>
        <charset val="129"/>
        <scheme val="minor"/>
      </rPr>
      <t>-대공연장</t>
    </r>
    <r>
      <rPr>
        <b/>
        <sz val="24"/>
        <color theme="1"/>
        <rFont val="맑은 고딕"/>
        <family val="3"/>
        <charset val="129"/>
        <scheme val="minor"/>
      </rPr>
      <t xml:space="preserve"> 시설(설비) 사용신청서</t>
    </r>
    <r>
      <rPr>
        <b/>
        <sz val="18"/>
        <color theme="1"/>
        <rFont val="맑은 고딕"/>
        <family val="3"/>
        <charset val="129"/>
        <scheme val="minor"/>
      </rPr>
      <t>(공연/음향반사판사용)</t>
    </r>
    <phoneticPr fontId="2" type="noConversion"/>
  </si>
  <si>
    <t>더블CDP</t>
    <phoneticPr fontId="2" type="noConversion"/>
  </si>
  <si>
    <t>흑샤막</t>
    <phoneticPr fontId="2" type="noConversion"/>
  </si>
  <si>
    <t>백샤막</t>
    <phoneticPr fontId="2" type="noConversion"/>
  </si>
  <si>
    <t>유선마이크 3개기준 10,000원
1개 초과시 5,000원
무선마이크 2개기준 20,000원
1개 초과시 10,000원 추가
무선마이크 건전지는 대관자 부담
노트북은 대관자 준비
음향 오퍼레이터(Operator) 및 진행스탭은 대관자 측에서 동반함을 원칙으로 함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</si>
</sst>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000\-000"/>
  </numFmts>
  <fonts count="18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b/>
      <sz val="24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b/>
      <sz val="10"/>
      <color rgb="FFFF0000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22"/>
      <color theme="1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10"/>
      <color theme="1"/>
      <name val="맑은 고딕"/>
      <family val="3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18"/>
      <color theme="1"/>
      <name val="맑은 고딕"/>
      <family val="3"/>
      <charset val="129"/>
      <scheme val="minor"/>
    </font>
    <font>
      <sz val="12"/>
      <color theme="1"/>
      <name val="맑은 고딕"/>
      <family val="2"/>
      <charset val="129"/>
      <scheme val="minor"/>
    </font>
    <font>
      <sz val="12"/>
      <color theme="1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116">
    <border>
      <left/>
      <right/>
      <top/>
      <bottom/>
      <diagonal/>
    </border>
    <border>
      <left/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/>
      <top/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/>
      <diagonal/>
    </border>
    <border>
      <left style="dotted">
        <color auto="1"/>
      </left>
      <right/>
      <top style="dotted">
        <color auto="1"/>
      </top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 style="double">
        <color indexed="64"/>
      </bottom>
      <diagonal/>
    </border>
    <border>
      <left style="dotted">
        <color auto="1"/>
      </left>
      <right/>
      <top style="dotted">
        <color auto="1"/>
      </top>
      <bottom style="double">
        <color indexed="64"/>
      </bottom>
      <diagonal/>
    </border>
    <border>
      <left/>
      <right style="dotted">
        <color auto="1"/>
      </right>
      <top style="double">
        <color indexed="64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uble">
        <color indexed="64"/>
      </top>
      <bottom style="dotted">
        <color auto="1"/>
      </bottom>
      <diagonal/>
    </border>
    <border>
      <left style="dotted">
        <color auto="1"/>
      </left>
      <right/>
      <top style="double">
        <color indexed="64"/>
      </top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thin">
        <color indexed="64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indexed="64"/>
      </bottom>
      <diagonal/>
    </border>
    <border>
      <left style="dotted">
        <color auto="1"/>
      </left>
      <right/>
      <top style="dotted">
        <color auto="1"/>
      </top>
      <bottom style="thin">
        <color indexed="64"/>
      </bottom>
      <diagonal/>
    </border>
    <border>
      <left style="thin">
        <color indexed="64"/>
      </left>
      <right style="dotted">
        <color auto="1"/>
      </right>
      <top style="thin">
        <color indexed="64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thin">
        <color indexed="64"/>
      </top>
      <bottom style="dotted">
        <color auto="1"/>
      </bottom>
      <diagonal/>
    </border>
    <border>
      <left style="dotted">
        <color auto="1"/>
      </left>
      <right style="thin">
        <color indexed="64"/>
      </right>
      <top style="thin">
        <color indexed="64"/>
      </top>
      <bottom style="dotted">
        <color auto="1"/>
      </bottom>
      <diagonal/>
    </border>
    <border>
      <left style="thin">
        <color indexed="64"/>
      </left>
      <right style="dotted">
        <color auto="1"/>
      </right>
      <top style="dotted">
        <color auto="1"/>
      </top>
      <bottom style="double">
        <color indexed="64"/>
      </bottom>
      <diagonal/>
    </border>
    <border>
      <left style="thin">
        <color indexed="64"/>
      </left>
      <right style="dotted">
        <color auto="1"/>
      </right>
      <top style="double">
        <color indexed="64"/>
      </top>
      <bottom style="dotted">
        <color auto="1"/>
      </bottom>
      <diagonal/>
    </border>
    <border>
      <left style="dotted">
        <color auto="1"/>
      </left>
      <right style="thin">
        <color indexed="64"/>
      </right>
      <top style="double">
        <color indexed="64"/>
      </top>
      <bottom style="dotted">
        <color auto="1"/>
      </bottom>
      <diagonal/>
    </border>
    <border>
      <left style="thin">
        <color indexed="64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thin">
        <color indexed="64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 style="dotted">
        <color auto="1"/>
      </right>
      <top style="dotted">
        <color auto="1"/>
      </top>
      <bottom style="thin">
        <color indexed="64"/>
      </bottom>
      <diagonal/>
    </border>
    <border>
      <left style="dotted">
        <color auto="1"/>
      </left>
      <right style="thin">
        <color indexed="64"/>
      </right>
      <top style="dotted">
        <color auto="1"/>
      </top>
      <bottom style="thin">
        <color indexed="64"/>
      </bottom>
      <diagonal/>
    </border>
    <border>
      <left style="thin">
        <color indexed="64"/>
      </left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 style="thin">
        <color indexed="64"/>
      </right>
      <top/>
      <bottom style="dotted">
        <color auto="1"/>
      </bottom>
      <diagonal/>
    </border>
    <border>
      <left style="dotted">
        <color auto="1"/>
      </left>
      <right/>
      <top style="thin">
        <color indexed="64"/>
      </top>
      <bottom style="dotted">
        <color auto="1"/>
      </bottom>
      <diagonal/>
    </border>
    <border>
      <left/>
      <right style="dotted">
        <color auto="1"/>
      </right>
      <top style="thin">
        <color indexed="64"/>
      </top>
      <bottom style="dotted">
        <color auto="1"/>
      </bottom>
      <diagonal/>
    </border>
    <border>
      <left style="thin">
        <color indexed="64"/>
      </left>
      <right style="thin">
        <color indexed="64"/>
      </right>
      <top style="dotted">
        <color auto="1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tted">
        <color auto="1"/>
      </bottom>
      <diagonal/>
    </border>
    <border>
      <left style="thin">
        <color indexed="64"/>
      </left>
      <right style="thin">
        <color indexed="64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 style="thin">
        <color indexed="64"/>
      </right>
      <top style="dotted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auto="1"/>
      </bottom>
      <diagonal/>
    </border>
    <border>
      <left style="medium">
        <color indexed="64"/>
      </left>
      <right style="dotted">
        <color auto="1"/>
      </right>
      <top style="medium">
        <color indexed="64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medium">
        <color indexed="64"/>
      </top>
      <bottom style="dotted">
        <color auto="1"/>
      </bottom>
      <diagonal/>
    </border>
    <border>
      <left style="dotted">
        <color auto="1"/>
      </left>
      <right/>
      <top style="medium">
        <color indexed="64"/>
      </top>
      <bottom style="dotted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auto="1"/>
      </bottom>
      <diagonal/>
    </border>
    <border>
      <left style="thin">
        <color indexed="64"/>
      </left>
      <right style="dotted">
        <color auto="1"/>
      </right>
      <top style="medium">
        <color indexed="64"/>
      </top>
      <bottom style="dotted">
        <color auto="1"/>
      </bottom>
      <diagonal/>
    </border>
    <border>
      <left style="medium">
        <color indexed="64"/>
      </left>
      <right style="dotted">
        <color auto="1"/>
      </right>
      <top style="dotted">
        <color auto="1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tted">
        <color auto="1"/>
      </bottom>
      <diagonal/>
    </border>
    <border>
      <left style="medium">
        <color indexed="64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/>
      <right style="medium">
        <color indexed="64"/>
      </right>
      <top style="dotted">
        <color auto="1"/>
      </top>
      <bottom style="dotted">
        <color auto="1"/>
      </bottom>
      <diagonal/>
    </border>
    <border>
      <left style="medium">
        <color indexed="64"/>
      </left>
      <right style="dotted">
        <color auto="1"/>
      </right>
      <top style="dotted">
        <color auto="1"/>
      </top>
      <bottom style="thin">
        <color indexed="64"/>
      </bottom>
      <diagonal/>
    </border>
    <border>
      <left/>
      <right style="medium">
        <color indexed="64"/>
      </right>
      <top style="dotted">
        <color auto="1"/>
      </top>
      <bottom style="thin">
        <color indexed="64"/>
      </bottom>
      <diagonal/>
    </border>
    <border>
      <left style="medium">
        <color indexed="64"/>
      </left>
      <right style="dotted">
        <color auto="1"/>
      </right>
      <top/>
      <bottom style="dotted">
        <color auto="1"/>
      </bottom>
      <diagonal/>
    </border>
    <border>
      <left/>
      <right style="medium">
        <color indexed="64"/>
      </right>
      <top/>
      <bottom style="dotted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dotted">
        <color auto="1"/>
      </right>
      <top style="thin">
        <color indexed="64"/>
      </top>
      <bottom style="thin">
        <color indexed="64"/>
      </bottom>
      <diagonal/>
    </border>
    <border>
      <left style="dotted">
        <color auto="1"/>
      </left>
      <right style="dotted">
        <color auto="1"/>
      </right>
      <top style="thin">
        <color indexed="64"/>
      </top>
      <bottom style="thin">
        <color indexed="64"/>
      </bottom>
      <diagonal/>
    </border>
    <border>
      <left style="dotted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auto="1"/>
      </left>
      <right/>
      <top style="thin">
        <color indexed="64"/>
      </top>
      <bottom style="thin">
        <color indexed="64"/>
      </bottom>
      <diagonal/>
    </border>
    <border>
      <left/>
      <right style="dotted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thin">
        <color indexed="64"/>
      </right>
      <top style="dotted">
        <color auto="1"/>
      </top>
      <bottom/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/>
      <right/>
      <top style="thin">
        <color indexed="64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auto="1"/>
      </left>
      <right style="medium">
        <color indexed="64"/>
      </right>
      <top style="medium">
        <color indexed="64"/>
      </top>
      <bottom style="dotted">
        <color auto="1"/>
      </bottom>
      <diagonal/>
    </border>
    <border>
      <left style="dotted">
        <color auto="1"/>
      </left>
      <right style="medium">
        <color indexed="64"/>
      </right>
      <top style="dotted">
        <color auto="1"/>
      </top>
      <bottom style="double">
        <color indexed="64"/>
      </bottom>
      <diagonal/>
    </border>
    <border>
      <left style="dotted">
        <color auto="1"/>
      </left>
      <right style="medium">
        <color indexed="64"/>
      </right>
      <top/>
      <bottom style="dotted">
        <color auto="1"/>
      </bottom>
      <diagonal/>
    </border>
    <border>
      <left style="medium">
        <color indexed="64"/>
      </left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medium">
        <color indexed="64"/>
      </right>
      <top style="dotted">
        <color auto="1"/>
      </top>
      <bottom/>
      <diagonal/>
    </border>
    <border>
      <left style="medium">
        <color indexed="64"/>
      </left>
      <right style="dotted">
        <color auto="1"/>
      </right>
      <top style="thin">
        <color indexed="64"/>
      </top>
      <bottom style="dotted">
        <color auto="1"/>
      </bottom>
      <diagonal/>
    </border>
    <border>
      <left style="dotted">
        <color auto="1"/>
      </left>
      <right style="medium">
        <color indexed="64"/>
      </right>
      <top style="thin">
        <color indexed="64"/>
      </top>
      <bottom style="dotted">
        <color auto="1"/>
      </bottom>
      <diagonal/>
    </border>
    <border>
      <left style="dotted">
        <color auto="1"/>
      </left>
      <right style="medium">
        <color indexed="64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medium">
        <color indexed="64"/>
      </right>
      <top style="dotted">
        <color auto="1"/>
      </top>
      <bottom style="thin">
        <color indexed="64"/>
      </bottom>
      <diagonal/>
    </border>
    <border>
      <left style="medium">
        <color indexed="64"/>
      </left>
      <right style="dotted">
        <color auto="1"/>
      </right>
      <top style="thin">
        <color indexed="64"/>
      </top>
      <bottom style="thin">
        <color indexed="64"/>
      </bottom>
      <diagonal/>
    </border>
    <border>
      <left style="dotted">
        <color auto="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auto="1"/>
      </right>
      <top/>
      <bottom style="medium">
        <color indexed="64"/>
      </bottom>
      <diagonal/>
    </border>
    <border>
      <left style="dotted">
        <color auto="1"/>
      </left>
      <right style="dotted">
        <color auto="1"/>
      </right>
      <top/>
      <bottom style="medium">
        <color indexed="64"/>
      </bottom>
      <diagonal/>
    </border>
    <border>
      <left style="dotted">
        <color auto="1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auto="1"/>
      </right>
      <top/>
      <bottom style="double">
        <color indexed="64"/>
      </bottom>
      <diagonal/>
    </border>
    <border>
      <left style="dotted">
        <color auto="1"/>
      </left>
      <right style="dotted">
        <color auto="1"/>
      </right>
      <top/>
      <bottom style="double">
        <color indexed="64"/>
      </bottom>
      <diagonal/>
    </border>
    <border>
      <left style="dotted">
        <color auto="1"/>
      </left>
      <right style="thin">
        <color indexed="64"/>
      </right>
      <top/>
      <bottom style="double">
        <color indexed="64"/>
      </bottom>
      <diagonal/>
    </border>
    <border>
      <left/>
      <right style="dotted">
        <color auto="1"/>
      </right>
      <top/>
      <bottom style="double">
        <color indexed="64"/>
      </bottom>
      <diagonal/>
    </border>
    <border>
      <left style="dotted">
        <color auto="1"/>
      </left>
      <right/>
      <top/>
      <bottom style="double">
        <color indexed="64"/>
      </bottom>
      <diagonal/>
    </border>
    <border>
      <left style="thin">
        <color indexed="64"/>
      </left>
      <right style="dotted">
        <color auto="1"/>
      </right>
      <top style="medium">
        <color indexed="64"/>
      </top>
      <bottom style="thin">
        <color indexed="64"/>
      </bottom>
      <diagonal/>
    </border>
    <border>
      <left style="dotted">
        <color auto="1"/>
      </left>
      <right style="dotted">
        <color auto="1"/>
      </right>
      <top style="medium">
        <color indexed="64"/>
      </top>
      <bottom style="thin">
        <color indexed="64"/>
      </bottom>
      <diagonal/>
    </border>
    <border>
      <left style="dotted">
        <color auto="1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auto="1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dotted">
        <color auto="1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dotted">
        <color auto="1"/>
      </right>
      <top style="double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dotted">
        <color auto="1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dotted">
        <color auto="1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dotted">
        <color auto="1"/>
      </right>
      <top style="thin">
        <color indexed="64"/>
      </top>
      <bottom/>
      <diagonal/>
    </border>
    <border>
      <left/>
      <right/>
      <top style="double">
        <color indexed="64"/>
      </top>
      <bottom style="dotted">
        <color auto="1"/>
      </bottom>
      <diagonal/>
    </border>
    <border>
      <left/>
      <right style="thin">
        <color indexed="64"/>
      </right>
      <top style="double">
        <color indexed="64"/>
      </top>
      <bottom style="dotted">
        <color auto="1"/>
      </bottom>
      <diagonal/>
    </border>
    <border>
      <left/>
      <right style="thin">
        <color indexed="64"/>
      </right>
      <top style="dotted">
        <color auto="1"/>
      </top>
      <bottom style="dotted">
        <color auto="1"/>
      </bottom>
      <diagonal/>
    </border>
    <border>
      <left/>
      <right style="thin">
        <color indexed="64"/>
      </right>
      <top style="dotted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auto="1"/>
      </bottom>
      <diagonal/>
    </border>
    <border>
      <left style="thin">
        <color indexed="64"/>
      </left>
      <right/>
      <top style="dotted">
        <color auto="1"/>
      </top>
      <bottom style="dotted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42" fontId="10" fillId="0" borderId="0" applyFont="0" applyFill="0" applyBorder="0" applyAlignment="0" applyProtection="0">
      <alignment vertical="center"/>
    </xf>
  </cellStyleXfs>
  <cellXfs count="342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41" fontId="3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41" fontId="4" fillId="0" borderId="51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41" fontId="4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distributed"/>
    </xf>
    <xf numFmtId="41" fontId="4" fillId="0" borderId="94" xfId="0" applyNumberFormat="1" applyFont="1" applyBorder="1" applyAlignment="1">
      <alignment horizontal="center" vertical="center"/>
    </xf>
    <xf numFmtId="0" fontId="10" fillId="0" borderId="0" xfId="2">
      <alignment vertical="center"/>
    </xf>
    <xf numFmtId="0" fontId="10" fillId="0" borderId="97" xfId="2" applyBorder="1">
      <alignment vertical="center"/>
    </xf>
    <xf numFmtId="0" fontId="10" fillId="0" borderId="0" xfId="2" applyBorder="1" applyAlignment="1">
      <alignment horizontal="center" vertical="center"/>
    </xf>
    <xf numFmtId="0" fontId="10" fillId="0" borderId="0" xfId="2" applyBorder="1">
      <alignment vertical="center"/>
    </xf>
    <xf numFmtId="0" fontId="10" fillId="0" borderId="112" xfId="2" applyBorder="1">
      <alignment vertical="center"/>
    </xf>
    <xf numFmtId="0" fontId="10" fillId="0" borderId="97" xfId="2" applyBorder="1" applyAlignment="1"/>
    <xf numFmtId="0" fontId="10" fillId="0" borderId="0" xfId="2" quotePrefix="1" applyBorder="1" applyAlignment="1"/>
    <xf numFmtId="0" fontId="10" fillId="0" borderId="0" xfId="2" applyBorder="1" applyAlignment="1">
      <alignment horizontal="center"/>
    </xf>
    <xf numFmtId="0" fontId="10" fillId="0" borderId="0" xfId="2" applyBorder="1" applyAlignment="1">
      <alignment horizontal="left"/>
    </xf>
    <xf numFmtId="0" fontId="10" fillId="0" borderId="0" xfId="2" applyBorder="1" applyAlignment="1"/>
    <xf numFmtId="0" fontId="10" fillId="0" borderId="112" xfId="2" applyBorder="1" applyAlignment="1"/>
    <xf numFmtId="0" fontId="10" fillId="0" borderId="0" xfId="2" applyAlignment="1"/>
    <xf numFmtId="0" fontId="10" fillId="0" borderId="0" xfId="2" quotePrefix="1" applyBorder="1">
      <alignment vertical="center"/>
    </xf>
    <xf numFmtId="0" fontId="10" fillId="0" borderId="0" xfId="2" applyBorder="1" applyAlignment="1">
      <alignment horizontal="distributed" vertical="center"/>
    </xf>
    <xf numFmtId="0" fontId="10" fillId="4" borderId="0" xfId="2" applyFill="1" applyBorder="1" applyAlignment="1">
      <alignment vertical="center"/>
    </xf>
    <xf numFmtId="0" fontId="10" fillId="4" borderId="0" xfId="2" applyFill="1" applyBorder="1">
      <alignment vertical="center"/>
    </xf>
    <xf numFmtId="0" fontId="13" fillId="0" borderId="97" xfId="2" applyFont="1" applyBorder="1">
      <alignment vertical="center"/>
    </xf>
    <xf numFmtId="0" fontId="13" fillId="0" borderId="0" xfId="2" applyFont="1" applyBorder="1">
      <alignment vertical="center"/>
    </xf>
    <xf numFmtId="0" fontId="13" fillId="0" borderId="0" xfId="2" quotePrefix="1" applyFont="1" applyBorder="1" applyAlignment="1">
      <alignment horizontal="center" vertical="center"/>
    </xf>
    <xf numFmtId="0" fontId="13" fillId="0" borderId="0" xfId="2" applyFont="1" applyBorder="1" applyAlignment="1">
      <alignment vertical="center"/>
    </xf>
    <xf numFmtId="0" fontId="13" fillId="0" borderId="0" xfId="2" quotePrefix="1" applyFont="1" applyBorder="1">
      <alignment vertical="center"/>
    </xf>
    <xf numFmtId="0" fontId="13" fillId="0" borderId="0" xfId="2" applyFont="1" applyBorder="1" applyAlignment="1">
      <alignment horizontal="left" vertical="center"/>
    </xf>
    <xf numFmtId="0" fontId="13" fillId="0" borderId="0" xfId="2" applyFont="1">
      <alignment vertical="center"/>
    </xf>
    <xf numFmtId="176" fontId="13" fillId="0" borderId="0" xfId="2" applyNumberFormat="1" applyFont="1" applyBorder="1" applyAlignment="1">
      <alignment horizontal="distributed" vertical="center"/>
    </xf>
    <xf numFmtId="0" fontId="13" fillId="0" borderId="0" xfId="2" applyFont="1" applyBorder="1" applyAlignment="1">
      <alignment horizontal="center" vertical="center"/>
    </xf>
    <xf numFmtId="42" fontId="13" fillId="0" borderId="112" xfId="2" applyNumberFormat="1" applyFont="1" applyBorder="1">
      <alignment vertical="center"/>
    </xf>
    <xf numFmtId="0" fontId="13" fillId="0" borderId="0" xfId="2" applyFont="1" applyBorder="1" applyAlignment="1">
      <alignment horizontal="distributed" vertical="center"/>
    </xf>
    <xf numFmtId="42" fontId="13" fillId="0" borderId="0" xfId="3" applyFont="1" applyBorder="1" applyAlignment="1">
      <alignment horizontal="center" vertical="center"/>
    </xf>
    <xf numFmtId="42" fontId="13" fillId="0" borderId="0" xfId="2" applyNumberFormat="1" applyFont="1" applyBorder="1" applyAlignment="1">
      <alignment horizontal="center" vertical="center"/>
    </xf>
    <xf numFmtId="42" fontId="13" fillId="0" borderId="112" xfId="2" applyNumberFormat="1" applyFont="1" applyBorder="1" applyAlignment="1">
      <alignment horizontal="center" vertical="center"/>
    </xf>
    <xf numFmtId="42" fontId="10" fillId="0" borderId="0" xfId="2" applyNumberFormat="1">
      <alignment vertical="center"/>
    </xf>
    <xf numFmtId="0" fontId="4" fillId="4" borderId="0" xfId="2" applyFont="1" applyFill="1" applyBorder="1">
      <alignment vertical="center"/>
    </xf>
    <xf numFmtId="0" fontId="13" fillId="0" borderId="112" xfId="2" applyFont="1" applyBorder="1">
      <alignment vertical="center"/>
    </xf>
    <xf numFmtId="0" fontId="13" fillId="0" borderId="0" xfId="2" applyFont="1" applyBorder="1" applyAlignment="1">
      <alignment horizontal="left" vertical="top" wrapText="1"/>
    </xf>
    <xf numFmtId="0" fontId="10" fillId="0" borderId="50" xfId="2" applyBorder="1">
      <alignment vertical="center"/>
    </xf>
    <xf numFmtId="0" fontId="10" fillId="0" borderId="51" xfId="2" applyBorder="1">
      <alignment vertical="center"/>
    </xf>
    <xf numFmtId="0" fontId="10" fillId="0" borderId="115" xfId="2" applyBorder="1">
      <alignment vertical="center"/>
    </xf>
    <xf numFmtId="0" fontId="7" fillId="0" borderId="0" xfId="0" applyFont="1" applyAlignment="1" applyProtection="1">
      <alignment horizontal="left"/>
      <protection locked="0"/>
    </xf>
    <xf numFmtId="0" fontId="8" fillId="0" borderId="0" xfId="0" applyFont="1" applyAlignment="1" applyProtection="1">
      <alignment horizontal="left"/>
      <protection locked="0"/>
    </xf>
    <xf numFmtId="41" fontId="13" fillId="0" borderId="0" xfId="2" applyNumberFormat="1" applyFont="1" applyBorder="1">
      <alignment vertical="center"/>
    </xf>
    <xf numFmtId="0" fontId="13" fillId="0" borderId="0" xfId="2" quotePrefix="1" applyFont="1" applyBorder="1" applyAlignment="1">
      <alignment horizontal="right" vertical="center"/>
    </xf>
    <xf numFmtId="41" fontId="13" fillId="0" borderId="0" xfId="1" applyFont="1" applyBorder="1" applyAlignment="1">
      <alignment horizontal="left" vertical="center"/>
    </xf>
    <xf numFmtId="20" fontId="8" fillId="0" borderId="0" xfId="0" quotePrefix="1" applyNumberFormat="1" applyFont="1" applyAlignment="1" applyProtection="1">
      <alignment horizontal="left"/>
      <protection locked="0"/>
    </xf>
    <xf numFmtId="0" fontId="10" fillId="0" borderId="93" xfId="0" applyFont="1" applyBorder="1" applyAlignment="1">
      <alignment horizontal="center" vertical="center"/>
    </xf>
    <xf numFmtId="0" fontId="10" fillId="0" borderId="82" xfId="0" applyFont="1" applyBorder="1" applyAlignment="1">
      <alignment horizontal="center" vertical="center"/>
    </xf>
    <xf numFmtId="0" fontId="10" fillId="0" borderId="83" xfId="0" applyFont="1" applyBorder="1" applyAlignment="1">
      <alignment horizontal="center" vertical="center"/>
    </xf>
    <xf numFmtId="0" fontId="4" fillId="3" borderId="84" xfId="0" applyFont="1" applyFill="1" applyBorder="1" applyAlignment="1">
      <alignment horizontal="center" vertical="center"/>
    </xf>
    <xf numFmtId="0" fontId="10" fillId="0" borderId="85" xfId="0" applyFont="1" applyBorder="1" applyAlignment="1">
      <alignment horizontal="center" vertical="center"/>
    </xf>
    <xf numFmtId="0" fontId="4" fillId="3" borderId="86" xfId="0" applyFont="1" applyFill="1" applyBorder="1" applyAlignment="1">
      <alignment horizontal="center" vertical="center"/>
    </xf>
    <xf numFmtId="0" fontId="10" fillId="0" borderId="91" xfId="0" applyFont="1" applyBorder="1" applyAlignment="1">
      <alignment horizontal="center" vertical="center"/>
    </xf>
    <xf numFmtId="41" fontId="10" fillId="0" borderId="33" xfId="0" applyNumberFormat="1" applyFont="1" applyBorder="1" applyAlignment="1">
      <alignment vertical="center"/>
    </xf>
    <xf numFmtId="0" fontId="10" fillId="0" borderId="22" xfId="0" applyFont="1" applyFill="1" applyBorder="1" applyAlignment="1">
      <alignment horizontal="center" vertical="center"/>
    </xf>
    <xf numFmtId="41" fontId="10" fillId="0" borderId="13" xfId="1" applyFont="1" applyFill="1" applyBorder="1" applyAlignment="1">
      <alignment horizontal="center" vertical="center"/>
    </xf>
    <xf numFmtId="0" fontId="10" fillId="0" borderId="23" xfId="0" applyFont="1" applyFill="1" applyBorder="1" applyAlignment="1" applyProtection="1">
      <alignment horizontal="center" vertical="center"/>
      <protection locked="0"/>
    </xf>
    <xf numFmtId="0" fontId="10" fillId="0" borderId="12" xfId="0" applyFont="1" applyFill="1" applyBorder="1" applyAlignment="1">
      <alignment horizontal="center" vertical="center"/>
    </xf>
    <xf numFmtId="0" fontId="10" fillId="0" borderId="14" xfId="0" applyFont="1" applyFill="1" applyBorder="1" applyAlignment="1" applyProtection="1">
      <alignment horizontal="center" vertical="center"/>
      <protection locked="0"/>
    </xf>
    <xf numFmtId="0" fontId="10" fillId="0" borderId="43" xfId="0" applyFont="1" applyFill="1" applyBorder="1" applyAlignment="1">
      <alignment horizontal="center" vertical="center"/>
    </xf>
    <xf numFmtId="41" fontId="10" fillId="0" borderId="34" xfId="0" applyNumberFormat="1" applyFont="1" applyBorder="1" applyAlignment="1">
      <alignment vertical="center"/>
    </xf>
    <xf numFmtId="0" fontId="10" fillId="0" borderId="24" xfId="0" applyFont="1" applyFill="1" applyBorder="1" applyAlignment="1">
      <alignment horizontal="center" vertical="center"/>
    </xf>
    <xf numFmtId="41" fontId="10" fillId="0" borderId="5" xfId="1" applyFont="1" applyFill="1" applyBorder="1" applyAlignment="1">
      <alignment horizontal="center" vertical="center"/>
    </xf>
    <xf numFmtId="0" fontId="10" fillId="0" borderId="25" xfId="0" applyFont="1" applyFill="1" applyBorder="1" applyAlignment="1" applyProtection="1">
      <alignment horizontal="center" vertical="center"/>
      <protection locked="0"/>
    </xf>
    <xf numFmtId="0" fontId="10" fillId="0" borderId="4" xfId="0" applyFont="1" applyFill="1" applyBorder="1" applyAlignment="1">
      <alignment horizontal="center" vertical="center"/>
    </xf>
    <xf numFmtId="0" fontId="10" fillId="0" borderId="6" xfId="0" applyFont="1" applyFill="1" applyBorder="1" applyAlignment="1" applyProtection="1">
      <alignment horizontal="center" vertical="center"/>
      <protection locked="0"/>
    </xf>
    <xf numFmtId="0" fontId="10" fillId="0" borderId="45" xfId="0" applyFont="1" applyFill="1" applyBorder="1" applyAlignment="1">
      <alignment horizontal="center" vertical="center"/>
    </xf>
    <xf numFmtId="41" fontId="10" fillId="0" borderId="35" xfId="0" applyNumberFormat="1" applyFont="1" applyBorder="1" applyAlignment="1">
      <alignment vertical="center"/>
    </xf>
    <xf numFmtId="0" fontId="10" fillId="0" borderId="26" xfId="0" applyFont="1" applyFill="1" applyBorder="1" applyAlignment="1">
      <alignment horizontal="center" vertical="center"/>
    </xf>
    <xf numFmtId="41" fontId="10" fillId="0" borderId="16" xfId="1" applyFont="1" applyFill="1" applyBorder="1" applyAlignment="1">
      <alignment horizontal="center" vertical="center"/>
    </xf>
    <xf numFmtId="0" fontId="10" fillId="0" borderId="27" xfId="0" applyFont="1" applyFill="1" applyBorder="1" applyAlignment="1" applyProtection="1">
      <alignment horizontal="center" vertical="center"/>
      <protection locked="0"/>
    </xf>
    <xf numFmtId="0" fontId="10" fillId="0" borderId="15" xfId="0" applyFont="1" applyFill="1" applyBorder="1" applyAlignment="1">
      <alignment horizontal="center" vertical="center"/>
    </xf>
    <xf numFmtId="0" fontId="10" fillId="0" borderId="17" xfId="0" applyFont="1" applyFill="1" applyBorder="1" applyAlignment="1" applyProtection="1">
      <alignment horizontal="center" vertical="center"/>
      <protection locked="0"/>
    </xf>
    <xf numFmtId="0" fontId="10" fillId="0" borderId="47" xfId="0" applyFont="1" applyFill="1" applyBorder="1" applyAlignment="1">
      <alignment horizontal="center" vertical="center"/>
    </xf>
    <xf numFmtId="41" fontId="10" fillId="0" borderId="36" xfId="0" applyNumberFormat="1" applyFont="1" applyBorder="1" applyAlignment="1">
      <alignment vertical="center"/>
    </xf>
    <xf numFmtId="0" fontId="10" fillId="0" borderId="28" xfId="0" applyFont="1" applyFill="1" applyBorder="1" applyAlignment="1">
      <alignment horizontal="center" vertical="center"/>
    </xf>
    <xf numFmtId="41" fontId="10" fillId="0" borderId="2" xfId="1" applyFont="1" applyFill="1" applyBorder="1" applyAlignment="1">
      <alignment horizontal="center" vertical="center"/>
    </xf>
    <xf numFmtId="0" fontId="10" fillId="0" borderId="29" xfId="0" applyFont="1" applyFill="1" applyBorder="1" applyAlignment="1" applyProtection="1">
      <alignment horizontal="center" vertical="center"/>
      <protection locked="0"/>
    </xf>
    <xf numFmtId="0" fontId="10" fillId="0" borderId="1" xfId="0" applyFont="1" applyFill="1" applyBorder="1" applyAlignment="1">
      <alignment horizontal="center" vertical="center"/>
    </xf>
    <xf numFmtId="0" fontId="10" fillId="0" borderId="3" xfId="0" applyFont="1" applyFill="1" applyBorder="1" applyAlignment="1" applyProtection="1">
      <alignment horizontal="center" vertical="center"/>
      <protection locked="0"/>
    </xf>
    <xf numFmtId="0" fontId="10" fillId="0" borderId="49" xfId="0" applyFont="1" applyFill="1" applyBorder="1" applyAlignment="1">
      <alignment horizontal="center" vertical="center"/>
    </xf>
    <xf numFmtId="41" fontId="10" fillId="0" borderId="59" xfId="0" applyNumberFormat="1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41" fontId="10" fillId="0" borderId="29" xfId="1" applyFont="1" applyFill="1" applyBorder="1" applyAlignment="1" applyProtection="1">
      <alignment horizontal="center" vertical="center"/>
      <protection locked="0"/>
    </xf>
    <xf numFmtId="41" fontId="10" fillId="0" borderId="3" xfId="1" applyFont="1" applyFill="1" applyBorder="1" applyAlignment="1" applyProtection="1">
      <alignment horizontal="center" vertical="center"/>
      <protection locked="0"/>
    </xf>
    <xf numFmtId="41" fontId="10" fillId="0" borderId="60" xfId="0" applyNumberFormat="1" applyFont="1" applyBorder="1" applyAlignment="1">
      <alignment horizontal="center" vertical="center"/>
    </xf>
    <xf numFmtId="0" fontId="10" fillId="0" borderId="57" xfId="0" applyFont="1" applyBorder="1" applyAlignment="1">
      <alignment horizontal="center" vertical="center"/>
    </xf>
    <xf numFmtId="41" fontId="10" fillId="0" borderId="8" xfId="1" applyFont="1" applyFill="1" applyBorder="1" applyAlignment="1">
      <alignment horizontal="center" vertical="center"/>
    </xf>
    <xf numFmtId="41" fontId="10" fillId="0" borderId="58" xfId="1" applyFont="1" applyFill="1" applyBorder="1" applyAlignment="1" applyProtection="1">
      <alignment horizontal="center" vertical="center"/>
      <protection locked="0"/>
    </xf>
    <xf numFmtId="0" fontId="10" fillId="0" borderId="7" xfId="0" applyFont="1" applyFill="1" applyBorder="1" applyAlignment="1">
      <alignment horizontal="center" vertical="center"/>
    </xf>
    <xf numFmtId="41" fontId="10" fillId="0" borderId="9" xfId="1" applyFont="1" applyFill="1" applyBorder="1" applyAlignment="1" applyProtection="1">
      <alignment horizontal="center" vertical="center"/>
      <protection locked="0"/>
    </xf>
    <xf numFmtId="41" fontId="10" fillId="0" borderId="61" xfId="0" applyNumberFormat="1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41" fontId="10" fillId="0" borderId="19" xfId="1" applyFont="1" applyFill="1" applyBorder="1" applyAlignment="1">
      <alignment horizontal="center" vertical="center"/>
    </xf>
    <xf numFmtId="41" fontId="10" fillId="0" borderId="20" xfId="1" applyFont="1" applyFill="1" applyBorder="1" applyAlignment="1" applyProtection="1">
      <alignment horizontal="center" vertical="center"/>
      <protection locked="0"/>
    </xf>
    <xf numFmtId="0" fontId="10" fillId="0" borderId="31" xfId="0" applyFont="1" applyFill="1" applyBorder="1" applyAlignment="1">
      <alignment horizontal="center" vertical="center"/>
    </xf>
    <xf numFmtId="41" fontId="10" fillId="0" borderId="30" xfId="1" applyFont="1" applyFill="1" applyBorder="1" applyAlignment="1" applyProtection="1">
      <alignment horizontal="center" vertical="center"/>
      <protection locked="0"/>
    </xf>
    <xf numFmtId="41" fontId="10" fillId="0" borderId="62" xfId="0" applyNumberFormat="1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41" fontId="10" fillId="0" borderId="25" xfId="1" applyFont="1" applyFill="1" applyBorder="1" applyAlignment="1" applyProtection="1">
      <alignment horizontal="center" vertical="center"/>
      <protection locked="0"/>
    </xf>
    <xf numFmtId="41" fontId="10" fillId="0" borderId="6" xfId="1" applyFont="1" applyFill="1" applyBorder="1" applyAlignment="1" applyProtection="1">
      <alignment horizontal="center" vertical="center"/>
      <protection locked="0"/>
    </xf>
    <xf numFmtId="41" fontId="10" fillId="0" borderId="63" xfId="0" applyNumberFormat="1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41" fontId="10" fillId="0" borderId="27" xfId="1" applyFont="1" applyFill="1" applyBorder="1" applyAlignment="1" applyProtection="1">
      <alignment horizontal="center" vertical="center"/>
      <protection locked="0"/>
    </xf>
    <xf numFmtId="41" fontId="10" fillId="0" borderId="17" xfId="1" applyFont="1" applyFill="1" applyBorder="1" applyAlignment="1" applyProtection="1">
      <alignment horizontal="center" vertical="center"/>
      <protection locked="0"/>
    </xf>
    <xf numFmtId="0" fontId="10" fillId="0" borderId="62" xfId="0" applyFont="1" applyBorder="1" applyAlignment="1">
      <alignment vertical="center"/>
    </xf>
    <xf numFmtId="0" fontId="10" fillId="0" borderId="62" xfId="0" applyFont="1" applyFill="1" applyBorder="1" applyAlignment="1" applyProtection="1">
      <alignment vertical="center"/>
      <protection locked="0"/>
    </xf>
    <xf numFmtId="0" fontId="10" fillId="0" borderId="105" xfId="0" applyFont="1" applyBorder="1" applyAlignment="1">
      <alignment vertical="center"/>
    </xf>
    <xf numFmtId="0" fontId="10" fillId="0" borderId="1" xfId="0" applyFont="1" applyBorder="1" applyAlignment="1">
      <alignment horizontal="center" vertical="center"/>
    </xf>
    <xf numFmtId="41" fontId="10" fillId="0" borderId="2" xfId="0" applyNumberFormat="1" applyFont="1" applyFill="1" applyBorder="1" applyAlignment="1">
      <alignment vertical="center" wrapText="1"/>
    </xf>
    <xf numFmtId="41" fontId="10" fillId="0" borderId="3" xfId="1" applyFont="1" applyFill="1" applyBorder="1" applyAlignment="1" applyProtection="1">
      <alignment vertical="center" wrapText="1"/>
      <protection locked="0"/>
    </xf>
    <xf numFmtId="0" fontId="10" fillId="0" borderId="7" xfId="0" applyFont="1" applyBorder="1" applyAlignment="1">
      <alignment horizontal="center" vertical="center"/>
    </xf>
    <xf numFmtId="41" fontId="10" fillId="0" borderId="8" xfId="0" applyNumberFormat="1" applyFont="1" applyFill="1" applyBorder="1" applyAlignment="1">
      <alignment vertical="center" wrapText="1"/>
    </xf>
    <xf numFmtId="41" fontId="10" fillId="0" borderId="9" xfId="1" applyFont="1" applyFill="1" applyBorder="1" applyAlignment="1" applyProtection="1">
      <alignment vertical="center" wrapText="1"/>
      <protection locked="0"/>
    </xf>
    <xf numFmtId="41" fontId="10" fillId="0" borderId="64" xfId="0" applyNumberFormat="1" applyFont="1" applyBorder="1" applyAlignment="1">
      <alignment horizontal="center" vertical="center"/>
    </xf>
    <xf numFmtId="0" fontId="10" fillId="0" borderId="52" xfId="0" applyFont="1" applyBorder="1" applyAlignment="1">
      <alignment horizontal="center" vertical="center"/>
    </xf>
    <xf numFmtId="41" fontId="10" fillId="0" borderId="53" xfId="1" applyFont="1" applyFill="1" applyBorder="1" applyAlignment="1">
      <alignment horizontal="center" vertical="center"/>
    </xf>
    <xf numFmtId="41" fontId="10" fillId="0" borderId="54" xfId="1" applyFont="1" applyFill="1" applyBorder="1" applyAlignment="1" applyProtection="1">
      <alignment horizontal="center" vertical="center"/>
      <protection locked="0"/>
    </xf>
    <xf numFmtId="0" fontId="10" fillId="0" borderId="56" xfId="0" applyFont="1" applyBorder="1" applyAlignment="1">
      <alignment horizontal="center" vertical="center"/>
    </xf>
    <xf numFmtId="41" fontId="10" fillId="0" borderId="53" xfId="0" applyNumberFormat="1" applyFont="1" applyFill="1" applyBorder="1" applyAlignment="1">
      <alignment vertical="center" wrapText="1"/>
    </xf>
    <xf numFmtId="41" fontId="10" fillId="0" borderId="55" xfId="1" applyFont="1" applyFill="1" applyBorder="1" applyAlignment="1" applyProtection="1">
      <alignment vertical="center" wrapText="1"/>
      <protection locked="0"/>
    </xf>
    <xf numFmtId="0" fontId="7" fillId="0" borderId="0" xfId="0" applyFont="1" applyAlignment="1">
      <alignment horizontal="distributed"/>
    </xf>
    <xf numFmtId="0" fontId="10" fillId="0" borderId="24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10" fillId="0" borderId="57" xfId="0" applyFont="1" applyBorder="1" applyAlignment="1">
      <alignment horizontal="center" vertical="center"/>
    </xf>
    <xf numFmtId="0" fontId="10" fillId="0" borderId="52" xfId="0" applyFont="1" applyBorder="1" applyAlignment="1">
      <alignment horizontal="center" vertical="center"/>
    </xf>
    <xf numFmtId="0" fontId="7" fillId="0" borderId="0" xfId="0" applyFont="1" applyAlignment="1" applyProtection="1">
      <alignment horizontal="left"/>
      <protection locked="0"/>
    </xf>
    <xf numFmtId="0" fontId="10" fillId="0" borderId="18" xfId="0" applyFont="1" applyBorder="1" applyAlignment="1">
      <alignment horizontal="center" vertical="center"/>
    </xf>
    <xf numFmtId="0" fontId="10" fillId="0" borderId="28" xfId="0" applyFont="1" applyFill="1" applyBorder="1" applyAlignment="1">
      <alignment horizontal="center" vertical="center"/>
    </xf>
    <xf numFmtId="0" fontId="8" fillId="0" borderId="0" xfId="0" applyFont="1" applyAlignment="1" applyProtection="1">
      <alignment horizontal="left"/>
      <protection locked="0"/>
    </xf>
    <xf numFmtId="42" fontId="13" fillId="0" borderId="0" xfId="3" applyFont="1" applyBorder="1" applyAlignment="1">
      <alignment horizontal="center" vertical="center"/>
    </xf>
    <xf numFmtId="0" fontId="13" fillId="0" borderId="0" xfId="2" applyFont="1" applyBorder="1" applyAlignment="1">
      <alignment horizontal="distributed" vertical="center"/>
    </xf>
    <xf numFmtId="42" fontId="13" fillId="0" borderId="0" xfId="2" applyNumberFormat="1" applyFont="1" applyBorder="1" applyAlignment="1">
      <alignment horizontal="center" vertical="center"/>
    </xf>
    <xf numFmtId="42" fontId="13" fillId="0" borderId="112" xfId="2" applyNumberFormat="1" applyFont="1" applyBorder="1" applyAlignment="1">
      <alignment horizontal="center" vertical="center"/>
    </xf>
    <xf numFmtId="0" fontId="13" fillId="0" borderId="0" xfId="2" applyFont="1" applyBorder="1" applyAlignment="1">
      <alignment horizontal="left" vertical="center"/>
    </xf>
    <xf numFmtId="176" fontId="13" fillId="0" borderId="0" xfId="2" applyNumberFormat="1" applyFont="1" applyBorder="1" applyAlignment="1">
      <alignment horizontal="distributed" vertical="center"/>
    </xf>
    <xf numFmtId="0" fontId="13" fillId="0" borderId="0" xfId="2" applyFont="1" applyBorder="1" applyAlignment="1">
      <alignment horizontal="center" vertical="center"/>
    </xf>
    <xf numFmtId="0" fontId="13" fillId="0" borderId="0" xfId="2" applyFont="1" applyBorder="1" applyAlignment="1">
      <alignment horizontal="left" vertical="top" wrapText="1"/>
    </xf>
    <xf numFmtId="0" fontId="8" fillId="0" borderId="0" xfId="0" applyFont="1" applyAlignment="1" applyProtection="1">
      <protection locked="0"/>
    </xf>
    <xf numFmtId="0" fontId="10" fillId="0" borderId="24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0" fillId="0" borderId="28" xfId="0" applyFont="1" applyFill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10" fillId="0" borderId="57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7" fillId="0" borderId="0" xfId="0" applyFont="1" applyAlignment="1">
      <alignment horizontal="distributed"/>
    </xf>
    <xf numFmtId="0" fontId="7" fillId="0" borderId="0" xfId="0" applyFont="1" applyAlignment="1" applyProtection="1">
      <alignment horizontal="left"/>
      <protection locked="0"/>
    </xf>
    <xf numFmtId="0" fontId="8" fillId="0" borderId="0" xfId="0" applyFont="1" applyAlignment="1" applyProtection="1">
      <alignment horizontal="left"/>
      <protection locked="0"/>
    </xf>
    <xf numFmtId="0" fontId="10" fillId="0" borderId="52" xfId="0" applyFont="1" applyBorder="1" applyAlignment="1">
      <alignment horizontal="center" vertical="center"/>
    </xf>
    <xf numFmtId="0" fontId="13" fillId="0" borderId="0" xfId="2" applyFont="1" applyBorder="1" applyAlignment="1">
      <alignment horizontal="distributed" vertical="center"/>
    </xf>
    <xf numFmtId="42" fontId="13" fillId="0" borderId="0" xfId="2" applyNumberFormat="1" applyFont="1" applyBorder="1" applyAlignment="1">
      <alignment horizontal="center" vertical="center"/>
    </xf>
    <xf numFmtId="42" fontId="13" fillId="0" borderId="112" xfId="2" applyNumberFormat="1" applyFont="1" applyBorder="1" applyAlignment="1">
      <alignment horizontal="center" vertical="center"/>
    </xf>
    <xf numFmtId="42" fontId="13" fillId="0" borderId="0" xfId="3" applyFont="1" applyBorder="1" applyAlignment="1">
      <alignment horizontal="center" vertical="center"/>
    </xf>
    <xf numFmtId="0" fontId="13" fillId="0" borderId="0" xfId="2" applyFont="1" applyBorder="1" applyAlignment="1">
      <alignment horizontal="center" vertical="center"/>
    </xf>
    <xf numFmtId="0" fontId="13" fillId="0" borderId="0" xfId="2" applyFont="1" applyBorder="1" applyAlignment="1">
      <alignment horizontal="left" vertical="center"/>
    </xf>
    <xf numFmtId="0" fontId="13" fillId="0" borderId="0" xfId="2" applyFont="1" applyBorder="1" applyAlignment="1">
      <alignment horizontal="left" vertical="top" wrapText="1"/>
    </xf>
    <xf numFmtId="176" fontId="13" fillId="0" borderId="0" xfId="2" applyNumberFormat="1" applyFont="1" applyBorder="1" applyAlignment="1">
      <alignment horizontal="distributed" vertical="center"/>
    </xf>
    <xf numFmtId="0" fontId="10" fillId="0" borderId="24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3" fillId="0" borderId="109" xfId="0" applyFont="1" applyBorder="1" applyAlignment="1">
      <alignment horizontal="left" vertical="center" wrapText="1"/>
    </xf>
    <xf numFmtId="0" fontId="13" fillId="0" borderId="110" xfId="0" applyFont="1" applyBorder="1" applyAlignment="1">
      <alignment horizontal="left" vertical="center"/>
    </xf>
    <xf numFmtId="0" fontId="13" fillId="0" borderId="111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0" fillId="0" borderId="87" xfId="0" applyFont="1" applyBorder="1" applyAlignment="1">
      <alignment horizontal="center" vertical="center"/>
    </xf>
    <xf numFmtId="0" fontId="10" fillId="0" borderId="88" xfId="0" applyFont="1" applyBorder="1" applyAlignment="1">
      <alignment horizontal="center" vertical="center"/>
    </xf>
    <xf numFmtId="0" fontId="10" fillId="0" borderId="89" xfId="0" applyFont="1" applyBorder="1" applyAlignment="1">
      <alignment horizontal="center" vertical="center"/>
    </xf>
    <xf numFmtId="0" fontId="10" fillId="0" borderId="90" xfId="0" applyFont="1" applyBorder="1" applyAlignment="1">
      <alignment horizontal="center" vertical="center" wrapText="1"/>
    </xf>
    <xf numFmtId="0" fontId="10" fillId="0" borderId="92" xfId="0" applyFont="1" applyBorder="1" applyAlignment="1">
      <alignment horizontal="center" vertical="center"/>
    </xf>
    <xf numFmtId="0" fontId="10" fillId="0" borderId="87" xfId="0" applyFont="1" applyBorder="1" applyAlignment="1">
      <alignment horizontal="center" vertical="center" wrapText="1"/>
    </xf>
    <xf numFmtId="0" fontId="10" fillId="0" borderId="95" xfId="0" applyFont="1" applyBorder="1" applyAlignment="1">
      <alignment horizontal="center" vertical="center"/>
    </xf>
    <xf numFmtId="0" fontId="10" fillId="0" borderId="96" xfId="0" applyFont="1" applyBorder="1" applyAlignment="1">
      <alignment horizontal="center" vertical="center"/>
    </xf>
    <xf numFmtId="0" fontId="10" fillId="0" borderId="97" xfId="0" applyFont="1" applyBorder="1" applyAlignment="1">
      <alignment horizontal="center" vertical="center"/>
    </xf>
    <xf numFmtId="0" fontId="10" fillId="0" borderId="98" xfId="0" applyFont="1" applyBorder="1" applyAlignment="1">
      <alignment horizontal="center" vertical="center"/>
    </xf>
    <xf numFmtId="0" fontId="10" fillId="0" borderId="99" xfId="0" applyFont="1" applyBorder="1" applyAlignment="1">
      <alignment horizontal="center" vertical="center"/>
    </xf>
    <xf numFmtId="0" fontId="10" fillId="0" borderId="100" xfId="0" applyFont="1" applyBorder="1" applyAlignment="1">
      <alignment horizontal="center" vertical="center"/>
    </xf>
    <xf numFmtId="0" fontId="10" fillId="0" borderId="101" xfId="0" applyFont="1" applyBorder="1" applyAlignment="1">
      <alignment horizontal="center" vertical="center"/>
    </xf>
    <xf numFmtId="0" fontId="10" fillId="0" borderId="102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103" xfId="0" applyFont="1" applyBorder="1" applyAlignment="1">
      <alignment horizontal="center" vertical="center"/>
    </xf>
    <xf numFmtId="0" fontId="10" fillId="0" borderId="104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62" xfId="0" applyFont="1" applyBorder="1" applyAlignment="1">
      <alignment horizontal="center" vertical="center"/>
    </xf>
    <xf numFmtId="0" fontId="10" fillId="0" borderId="105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63" xfId="0" applyFont="1" applyBorder="1" applyAlignment="1">
      <alignment horizontal="center" vertical="center"/>
    </xf>
    <xf numFmtId="0" fontId="10" fillId="0" borderId="106" xfId="0" applyFont="1" applyBorder="1" applyAlignment="1">
      <alignment horizontal="center" vertical="center"/>
    </xf>
    <xf numFmtId="0" fontId="10" fillId="0" borderId="30" xfId="0" applyFont="1" applyBorder="1" applyAlignment="1">
      <alignment horizontal="center" vertical="center"/>
    </xf>
    <xf numFmtId="0" fontId="10" fillId="0" borderId="61" xfId="0" applyFont="1" applyBorder="1" applyAlignment="1">
      <alignment horizontal="center" vertical="center"/>
    </xf>
    <xf numFmtId="0" fontId="10" fillId="0" borderId="107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/>
    </xf>
    <xf numFmtId="0" fontId="10" fillId="0" borderId="73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74" xfId="0" applyFont="1" applyBorder="1" applyAlignment="1">
      <alignment horizontal="center" vertical="center"/>
    </xf>
    <xf numFmtId="0" fontId="10" fillId="0" borderId="5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71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75" xfId="0" applyFont="1" applyBorder="1" applyAlignment="1">
      <alignment horizontal="center" vertical="center"/>
    </xf>
    <xf numFmtId="0" fontId="10" fillId="2" borderId="31" xfId="0" applyFont="1" applyFill="1" applyBorder="1" applyAlignment="1">
      <alignment horizontal="center" vertical="center" wrapText="1"/>
    </xf>
    <xf numFmtId="0" fontId="10" fillId="2" borderId="19" xfId="0" applyFont="1" applyFill="1" applyBorder="1" applyAlignment="1">
      <alignment horizontal="center" vertical="center" wrapText="1"/>
    </xf>
    <xf numFmtId="0" fontId="10" fillId="2" borderId="30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10" fillId="2" borderId="15" xfId="0" applyFont="1" applyFill="1" applyBorder="1" applyAlignment="1">
      <alignment horizontal="center" vertical="center" wrapText="1"/>
    </xf>
    <xf numFmtId="0" fontId="10" fillId="2" borderId="16" xfId="0" applyFont="1" applyFill="1" applyBorder="1" applyAlignment="1">
      <alignment horizontal="center" vertical="center" wrapText="1"/>
    </xf>
    <xf numFmtId="0" fontId="10" fillId="2" borderId="17" xfId="0" applyFont="1" applyFill="1" applyBorder="1" applyAlignment="1">
      <alignment horizontal="center" vertical="center" wrapText="1"/>
    </xf>
    <xf numFmtId="0" fontId="10" fillId="0" borderId="52" xfId="0" applyFont="1" applyBorder="1" applyAlignment="1">
      <alignment horizontal="center" vertical="center" wrapText="1"/>
    </xf>
    <xf numFmtId="0" fontId="10" fillId="0" borderId="53" xfId="0" applyFont="1" applyBorder="1" applyAlignment="1">
      <alignment horizontal="center" vertical="center"/>
    </xf>
    <xf numFmtId="0" fontId="10" fillId="0" borderId="77" xfId="0" applyFont="1" applyBorder="1" applyAlignment="1">
      <alignment horizontal="center" vertical="center"/>
    </xf>
    <xf numFmtId="0" fontId="10" fillId="0" borderId="28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69" xfId="0" applyFont="1" applyFill="1" applyBorder="1" applyAlignment="1">
      <alignment horizontal="center" vertical="center" wrapText="1"/>
    </xf>
    <xf numFmtId="0" fontId="10" fillId="0" borderId="57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10" fillId="0" borderId="71" xfId="0" applyFont="1" applyFill="1" applyBorder="1" applyAlignment="1">
      <alignment horizontal="center" vertical="center" wrapText="1"/>
    </xf>
    <xf numFmtId="0" fontId="10" fillId="0" borderId="28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69" xfId="0" applyFont="1" applyFill="1" applyBorder="1" applyAlignment="1">
      <alignment horizontal="center" vertical="center"/>
    </xf>
    <xf numFmtId="0" fontId="10" fillId="0" borderId="57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/>
    </xf>
    <xf numFmtId="0" fontId="10" fillId="0" borderId="71" xfId="0" applyFont="1" applyFill="1" applyBorder="1" applyAlignment="1">
      <alignment horizontal="center" vertical="center"/>
    </xf>
    <xf numFmtId="0" fontId="10" fillId="0" borderId="18" xfId="0" applyFont="1" applyFill="1" applyBorder="1" applyAlignment="1">
      <alignment horizontal="center" vertical="center" wrapText="1"/>
    </xf>
    <xf numFmtId="0" fontId="10" fillId="0" borderId="19" xfId="0" applyFont="1" applyFill="1" applyBorder="1" applyAlignment="1">
      <alignment horizontal="center" vertical="center" wrapText="1"/>
    </xf>
    <xf numFmtId="0" fontId="10" fillId="0" borderId="73" xfId="0" applyFont="1" applyFill="1" applyBorder="1" applyAlignment="1">
      <alignment horizontal="center" vertical="center" wrapText="1"/>
    </xf>
    <xf numFmtId="0" fontId="10" fillId="0" borderId="24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74" xfId="0" applyFont="1" applyFill="1" applyBorder="1" applyAlignment="1">
      <alignment horizontal="center" vertical="center" wrapText="1"/>
    </xf>
    <xf numFmtId="0" fontId="10" fillId="0" borderId="26" xfId="0" applyFont="1" applyFill="1" applyBorder="1" applyAlignment="1">
      <alignment horizontal="center" vertical="center" wrapText="1"/>
    </xf>
    <xf numFmtId="0" fontId="10" fillId="0" borderId="16" xfId="0" applyFont="1" applyFill="1" applyBorder="1" applyAlignment="1">
      <alignment horizontal="center" vertical="center" wrapText="1"/>
    </xf>
    <xf numFmtId="0" fontId="10" fillId="0" borderId="75" xfId="0" applyFont="1" applyFill="1" applyBorder="1" applyAlignment="1">
      <alignment horizontal="center" vertical="center" wrapText="1"/>
    </xf>
    <xf numFmtId="0" fontId="10" fillId="0" borderId="41" xfId="0" applyFont="1" applyBorder="1" applyAlignment="1">
      <alignment horizontal="center" vertical="center"/>
    </xf>
    <xf numFmtId="0" fontId="10" fillId="0" borderId="38" xfId="0" applyFont="1" applyBorder="1" applyAlignment="1">
      <alignment horizontal="center" vertical="center"/>
    </xf>
    <xf numFmtId="0" fontId="10" fillId="0" borderId="67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68" xfId="0" applyFont="1" applyBorder="1" applyAlignment="1">
      <alignment horizontal="center" vertical="center"/>
    </xf>
    <xf numFmtId="0" fontId="10" fillId="0" borderId="90" xfId="0" applyFont="1" applyBorder="1" applyAlignment="1">
      <alignment horizontal="center" vertical="center"/>
    </xf>
    <xf numFmtId="0" fontId="10" fillId="0" borderId="108" xfId="0" applyFont="1" applyBorder="1" applyAlignment="1">
      <alignment horizontal="distributed" vertical="center"/>
    </xf>
    <xf numFmtId="0" fontId="10" fillId="0" borderId="62" xfId="0" applyFont="1" applyBorder="1" applyAlignment="1">
      <alignment horizontal="distributed" vertical="center"/>
    </xf>
    <xf numFmtId="0" fontId="4" fillId="0" borderId="50" xfId="0" applyFont="1" applyBorder="1" applyAlignment="1">
      <alignment horizontal="center" vertical="center"/>
    </xf>
    <xf numFmtId="0" fontId="4" fillId="0" borderId="51" xfId="0" applyFont="1" applyBorder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0" fillId="0" borderId="48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70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72" xfId="0" applyFont="1" applyBorder="1" applyAlignment="1">
      <alignment horizontal="center" vertical="center"/>
    </xf>
    <xf numFmtId="0" fontId="10" fillId="0" borderId="44" xfId="0" applyFont="1" applyBorder="1" applyAlignment="1">
      <alignment horizontal="center" vertical="center"/>
    </xf>
    <xf numFmtId="0" fontId="10" fillId="0" borderId="46" xfId="0" applyFont="1" applyBorder="1" applyAlignment="1">
      <alignment horizontal="center" vertical="center"/>
    </xf>
    <xf numFmtId="0" fontId="10" fillId="0" borderId="48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4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70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28" xfId="0" applyFont="1" applyBorder="1" applyAlignment="1">
      <alignment horizontal="center" vertical="center"/>
    </xf>
    <xf numFmtId="0" fontId="10" fillId="0" borderId="59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0" fontId="10" fillId="0" borderId="60" xfId="0" applyFont="1" applyBorder="1" applyAlignment="1">
      <alignment horizontal="center" vertical="center"/>
    </xf>
    <xf numFmtId="0" fontId="10" fillId="0" borderId="58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0" fillId="0" borderId="76" xfId="0" applyFont="1" applyBorder="1" applyAlignment="1">
      <alignment horizontal="center" vertical="center"/>
    </xf>
    <xf numFmtId="0" fontId="10" fillId="0" borderId="5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distributed"/>
    </xf>
    <xf numFmtId="0" fontId="7" fillId="0" borderId="0" xfId="0" applyFont="1" applyAlignment="1">
      <alignment horizontal="left"/>
    </xf>
    <xf numFmtId="0" fontId="7" fillId="0" borderId="0" xfId="0" applyFont="1" applyAlignment="1" applyProtection="1">
      <alignment horizontal="left"/>
      <protection locked="0"/>
    </xf>
    <xf numFmtId="0" fontId="8" fillId="0" borderId="0" xfId="0" applyFont="1" applyAlignment="1" applyProtection="1">
      <alignment horizontal="left"/>
      <protection locked="0"/>
    </xf>
    <xf numFmtId="0" fontId="3" fillId="0" borderId="65" xfId="0" applyFont="1" applyFill="1" applyBorder="1" applyAlignment="1">
      <alignment horizontal="center" vertical="center"/>
    </xf>
    <xf numFmtId="0" fontId="3" fillId="0" borderId="66" xfId="0" applyFont="1" applyFill="1" applyBorder="1" applyAlignment="1">
      <alignment horizontal="center" vertical="center"/>
    </xf>
    <xf numFmtId="0" fontId="10" fillId="0" borderId="81" xfId="0" applyFont="1" applyBorder="1" applyAlignment="1">
      <alignment horizontal="center" vertical="center"/>
    </xf>
    <xf numFmtId="0" fontId="10" fillId="0" borderId="65" xfId="0" applyFont="1" applyBorder="1" applyAlignment="1">
      <alignment horizontal="center" vertical="center"/>
    </xf>
    <xf numFmtId="0" fontId="10" fillId="0" borderId="66" xfId="0" applyFont="1" applyBorder="1" applyAlignment="1">
      <alignment horizontal="center" vertical="center"/>
    </xf>
    <xf numFmtId="0" fontId="4" fillId="0" borderId="78" xfId="0" applyFont="1" applyBorder="1" applyAlignment="1">
      <alignment horizontal="center" vertical="center"/>
    </xf>
    <xf numFmtId="0" fontId="4" fillId="0" borderId="79" xfId="0" applyFont="1" applyBorder="1" applyAlignment="1">
      <alignment horizontal="center" vertical="center"/>
    </xf>
    <xf numFmtId="0" fontId="4" fillId="0" borderId="80" xfId="0" applyFont="1" applyBorder="1" applyAlignment="1">
      <alignment horizontal="center" vertical="center"/>
    </xf>
    <xf numFmtId="0" fontId="0" fillId="0" borderId="37" xfId="0" applyFont="1" applyBorder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10" fillId="0" borderId="42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40" xfId="0" applyFont="1" applyBorder="1" applyAlignment="1">
      <alignment horizontal="center" vertical="center"/>
    </xf>
    <xf numFmtId="0" fontId="10" fillId="0" borderId="32" xfId="0" applyFont="1" applyBorder="1" applyAlignment="1">
      <alignment horizontal="center" vertical="center"/>
    </xf>
    <xf numFmtId="0" fontId="10" fillId="0" borderId="52" xfId="0" applyFont="1" applyBorder="1" applyAlignment="1">
      <alignment horizontal="center" vertical="center"/>
    </xf>
    <xf numFmtId="0" fontId="10" fillId="0" borderId="64" xfId="0" applyFont="1" applyBorder="1" applyAlignment="1">
      <alignment horizontal="center" vertical="center"/>
    </xf>
    <xf numFmtId="0" fontId="10" fillId="0" borderId="54" xfId="0" applyFont="1" applyBorder="1" applyAlignment="1">
      <alignment horizontal="center" vertical="center"/>
    </xf>
    <xf numFmtId="0" fontId="13" fillId="0" borderId="0" xfId="2" applyFont="1" applyBorder="1" applyAlignment="1">
      <alignment horizontal="distributed" vertical="center"/>
    </xf>
    <xf numFmtId="42" fontId="13" fillId="0" borderId="0" xfId="2" applyNumberFormat="1" applyFont="1" applyBorder="1" applyAlignment="1">
      <alignment horizontal="center" vertical="center"/>
    </xf>
    <xf numFmtId="42" fontId="13" fillId="0" borderId="112" xfId="2" applyNumberFormat="1" applyFont="1" applyBorder="1" applyAlignment="1">
      <alignment horizontal="center" vertical="center"/>
    </xf>
    <xf numFmtId="42" fontId="13" fillId="0" borderId="0" xfId="3" applyFont="1" applyBorder="1" applyAlignment="1">
      <alignment horizontal="center" vertical="center"/>
    </xf>
    <xf numFmtId="0" fontId="10" fillId="4" borderId="0" xfId="2" applyFill="1" applyBorder="1" applyAlignment="1">
      <alignment horizontal="left" vertical="center"/>
    </xf>
    <xf numFmtId="0" fontId="13" fillId="0" borderId="0" xfId="2" applyFont="1" applyBorder="1" applyAlignment="1">
      <alignment horizontal="center" vertical="center"/>
    </xf>
    <xf numFmtId="0" fontId="13" fillId="0" borderId="0" xfId="2" applyFont="1" applyBorder="1" applyAlignment="1">
      <alignment horizontal="left" vertical="center"/>
    </xf>
    <xf numFmtId="42" fontId="10" fillId="4" borderId="0" xfId="2" applyNumberFormat="1" applyFill="1" applyBorder="1" applyAlignment="1">
      <alignment horizontal="center" vertical="center"/>
    </xf>
    <xf numFmtId="42" fontId="10" fillId="4" borderId="112" xfId="2" applyNumberFormat="1" applyFill="1" applyBorder="1" applyAlignment="1">
      <alignment horizontal="center" vertical="center"/>
    </xf>
    <xf numFmtId="0" fontId="14" fillId="0" borderId="0" xfId="2" applyFont="1" applyBorder="1" applyAlignment="1">
      <alignment horizontal="distributed" vertical="center"/>
    </xf>
    <xf numFmtId="0" fontId="10" fillId="0" borderId="0" xfId="2" applyBorder="1" applyAlignment="1">
      <alignment horizontal="distributed" vertical="distributed"/>
    </xf>
    <xf numFmtId="0" fontId="13" fillId="0" borderId="0" xfId="2" applyFont="1" applyBorder="1" applyAlignment="1">
      <alignment horizontal="left" vertical="top" wrapText="1"/>
    </xf>
    <xf numFmtId="0" fontId="13" fillId="0" borderId="113" xfId="2" applyFont="1" applyBorder="1" applyAlignment="1">
      <alignment horizontal="left" vertical="center" wrapText="1"/>
    </xf>
    <xf numFmtId="0" fontId="13" fillId="0" borderId="64" xfId="2" applyFont="1" applyBorder="1" applyAlignment="1">
      <alignment horizontal="left" vertical="center"/>
    </xf>
    <xf numFmtId="0" fontId="13" fillId="0" borderId="114" xfId="2" applyFont="1" applyBorder="1" applyAlignment="1">
      <alignment horizontal="left" vertical="center"/>
    </xf>
    <xf numFmtId="0" fontId="10" fillId="0" borderId="0" xfId="2" applyBorder="1" applyAlignment="1">
      <alignment horizontal="center" vertical="top"/>
    </xf>
    <xf numFmtId="20" fontId="10" fillId="0" borderId="0" xfId="2" applyNumberFormat="1" applyBorder="1" applyAlignment="1">
      <alignment horizontal="left" vertical="top"/>
    </xf>
    <xf numFmtId="0" fontId="10" fillId="0" borderId="0" xfId="2" applyBorder="1" applyAlignment="1">
      <alignment horizontal="left" vertical="top"/>
    </xf>
    <xf numFmtId="0" fontId="4" fillId="4" borderId="0" xfId="2" applyFont="1" applyFill="1" applyBorder="1" applyAlignment="1">
      <alignment horizontal="left" vertical="center"/>
    </xf>
    <xf numFmtId="42" fontId="4" fillId="4" borderId="0" xfId="2" applyNumberFormat="1" applyFont="1" applyFill="1" applyBorder="1" applyAlignment="1">
      <alignment horizontal="center" vertical="center"/>
    </xf>
    <xf numFmtId="42" fontId="4" fillId="4" borderId="112" xfId="2" applyNumberFormat="1" applyFont="1" applyFill="1" applyBorder="1" applyAlignment="1">
      <alignment horizontal="center" vertical="center"/>
    </xf>
    <xf numFmtId="176" fontId="13" fillId="0" borderId="0" xfId="2" applyNumberFormat="1" applyFont="1" applyBorder="1" applyAlignment="1">
      <alignment horizontal="distributed" vertical="center"/>
    </xf>
    <xf numFmtId="42" fontId="13" fillId="0" borderId="0" xfId="2" applyNumberFormat="1" applyFont="1" applyBorder="1" applyAlignment="1">
      <alignment horizontal="left" vertical="center"/>
    </xf>
    <xf numFmtId="0" fontId="11" fillId="0" borderId="109" xfId="2" applyFont="1" applyBorder="1" applyAlignment="1">
      <alignment horizontal="center" vertical="center"/>
    </xf>
    <xf numFmtId="0" fontId="11" fillId="0" borderId="110" xfId="2" applyFont="1" applyBorder="1" applyAlignment="1">
      <alignment horizontal="center" vertical="center"/>
    </xf>
    <xf numFmtId="0" fontId="11" fillId="0" borderId="111" xfId="2" applyFont="1" applyBorder="1" applyAlignment="1">
      <alignment horizontal="center" vertical="center"/>
    </xf>
    <xf numFmtId="0" fontId="10" fillId="0" borderId="0" xfId="2" applyBorder="1" applyAlignment="1">
      <alignment horizontal="distributed"/>
    </xf>
    <xf numFmtId="41" fontId="10" fillId="0" borderId="13" xfId="1" applyFont="1" applyFill="1" applyBorder="1" applyAlignment="1" applyProtection="1">
      <alignment horizontal="center" vertical="center"/>
    </xf>
    <xf numFmtId="41" fontId="10" fillId="0" borderId="5" xfId="1" applyFont="1" applyFill="1" applyBorder="1" applyAlignment="1" applyProtection="1">
      <alignment horizontal="center" vertical="center"/>
    </xf>
    <xf numFmtId="41" fontId="10" fillId="0" borderId="16" xfId="1" applyFont="1" applyFill="1" applyBorder="1" applyAlignment="1" applyProtection="1">
      <alignment horizontal="center" vertical="center"/>
    </xf>
    <xf numFmtId="41" fontId="10" fillId="0" borderId="2" xfId="1" applyFont="1" applyFill="1" applyBorder="1" applyAlignment="1" applyProtection="1">
      <alignment horizontal="center" vertical="center"/>
    </xf>
    <xf numFmtId="41" fontId="10" fillId="0" borderId="8" xfId="1" applyFont="1" applyFill="1" applyBorder="1" applyAlignment="1" applyProtection="1">
      <alignment horizontal="center" vertical="center"/>
    </xf>
    <xf numFmtId="41" fontId="10" fillId="0" borderId="19" xfId="1" applyFont="1" applyFill="1" applyBorder="1" applyAlignment="1" applyProtection="1">
      <alignment horizontal="center" vertical="center"/>
    </xf>
    <xf numFmtId="41" fontId="10" fillId="0" borderId="53" xfId="1" applyFont="1" applyFill="1" applyBorder="1" applyAlignment="1" applyProtection="1">
      <alignment horizontal="center" vertical="center"/>
    </xf>
    <xf numFmtId="41" fontId="10" fillId="0" borderId="2" xfId="0" applyNumberFormat="1" applyFont="1" applyFill="1" applyBorder="1" applyAlignment="1" applyProtection="1">
      <alignment vertical="center" wrapText="1"/>
    </xf>
    <xf numFmtId="41" fontId="10" fillId="0" borderId="8" xfId="0" applyNumberFormat="1" applyFont="1" applyFill="1" applyBorder="1" applyAlignment="1" applyProtection="1">
      <alignment vertical="center" wrapText="1"/>
    </xf>
    <xf numFmtId="41" fontId="10" fillId="0" borderId="53" xfId="0" applyNumberFormat="1" applyFont="1" applyFill="1" applyBorder="1" applyAlignment="1" applyProtection="1">
      <alignment vertical="center" wrapText="1"/>
    </xf>
  </cellXfs>
  <cellStyles count="4">
    <cellStyle name="쉼표 [0]" xfId="1" builtinId="6"/>
    <cellStyle name="통화 [0] 2" xfId="3"/>
    <cellStyle name="표준" xfId="0" builtinId="0"/>
    <cellStyle name="표준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0"/>
  <sheetViews>
    <sheetView tabSelected="1" view="pageLayout" zoomScaleNormal="80" zoomScaleSheetLayoutView="100" workbookViewId="0">
      <selection activeCell="P37" sqref="P37"/>
    </sheetView>
  </sheetViews>
  <sheetFormatPr defaultColWidth="2.625" defaultRowHeight="18.75" customHeight="1" x14ac:dyDescent="0.3"/>
  <cols>
    <col min="1" max="1" width="3.5" style="1" customWidth="1"/>
    <col min="2" max="2" width="9.375" style="1" customWidth="1"/>
    <col min="3" max="5" width="1.75" style="1" customWidth="1"/>
    <col min="6" max="6" width="5.875" style="1" customWidth="1"/>
    <col min="7" max="7" width="1" style="1" customWidth="1"/>
    <col min="8" max="8" width="2.875" style="1" customWidth="1"/>
    <col min="9" max="9" width="3.75" style="1" customWidth="1"/>
    <col min="10" max="10" width="13.625" style="1" customWidth="1"/>
    <col min="11" max="11" width="5.625" style="1" customWidth="1"/>
    <col min="12" max="12" width="9.375" style="1" bestFit="1" customWidth="1"/>
    <col min="13" max="13" width="4.875" style="1" customWidth="1"/>
    <col min="14" max="14" width="5.625" style="1" customWidth="1"/>
    <col min="15" max="15" width="9.125" style="1" bestFit="1" customWidth="1"/>
    <col min="16" max="16" width="4.875" style="1" customWidth="1"/>
    <col min="17" max="17" width="5.625" style="1" customWidth="1"/>
    <col min="18" max="18" width="9.125" style="1" bestFit="1" customWidth="1"/>
    <col min="19" max="19" width="4.625" style="1" customWidth="1"/>
    <col min="20" max="20" width="22.625" style="1" customWidth="1"/>
    <col min="21" max="16384" width="2.625" style="1"/>
  </cols>
  <sheetData>
    <row r="1" spans="1:20" ht="39.75" customHeight="1" x14ac:dyDescent="0.3">
      <c r="A1" s="283" t="s">
        <v>111</v>
      </c>
      <c r="B1" s="283"/>
      <c r="C1" s="283"/>
      <c r="D1" s="283"/>
      <c r="E1" s="283"/>
      <c r="F1" s="283"/>
      <c r="G1" s="283"/>
      <c r="H1" s="283"/>
      <c r="I1" s="283"/>
      <c r="J1" s="283"/>
      <c r="K1" s="283"/>
      <c r="L1" s="283"/>
      <c r="M1" s="283"/>
      <c r="N1" s="283"/>
      <c r="O1" s="283"/>
      <c r="P1" s="283"/>
      <c r="Q1" s="283"/>
      <c r="R1" s="283"/>
      <c r="S1" s="283"/>
      <c r="T1" s="283"/>
    </row>
    <row r="2" spans="1:20" ht="10.5" customHeight="1" x14ac:dyDescent="0.3"/>
    <row r="3" spans="1:20" s="8" customFormat="1" ht="25.5" customHeight="1" x14ac:dyDescent="0.35">
      <c r="A3" s="8" t="s">
        <v>45</v>
      </c>
      <c r="B3" s="284" t="s">
        <v>113</v>
      </c>
      <c r="C3" s="284"/>
      <c r="D3" s="284"/>
      <c r="E3" s="9" t="s">
        <v>59</v>
      </c>
      <c r="F3" s="286"/>
      <c r="G3" s="286"/>
      <c r="H3" s="286"/>
      <c r="I3" s="286"/>
      <c r="J3" s="286"/>
      <c r="K3" s="286"/>
      <c r="L3" s="286"/>
      <c r="M3" s="286"/>
      <c r="N3" s="286"/>
      <c r="O3" s="286"/>
      <c r="P3" s="286"/>
      <c r="Q3" s="286"/>
      <c r="R3" s="286"/>
      <c r="S3" s="286"/>
      <c r="T3" s="286"/>
    </row>
    <row r="4" spans="1:20" s="8" customFormat="1" ht="25.5" customHeight="1" x14ac:dyDescent="0.35">
      <c r="A4" s="8" t="s">
        <v>44</v>
      </c>
      <c r="B4" s="284" t="s">
        <v>46</v>
      </c>
      <c r="C4" s="284"/>
      <c r="D4" s="284"/>
      <c r="E4" s="9" t="s">
        <v>59</v>
      </c>
      <c r="F4" s="286"/>
      <c r="G4" s="286"/>
      <c r="H4" s="286"/>
      <c r="I4" s="286"/>
      <c r="J4" s="286"/>
      <c r="K4" s="286"/>
      <c r="L4" s="286"/>
      <c r="M4" s="286"/>
      <c r="N4" s="286"/>
      <c r="O4" s="286"/>
      <c r="P4" s="286"/>
      <c r="Q4" s="286"/>
      <c r="R4" s="286"/>
      <c r="S4" s="286"/>
      <c r="T4" s="286"/>
    </row>
    <row r="5" spans="1:20" s="8" customFormat="1" ht="25.5" customHeight="1" x14ac:dyDescent="0.35">
      <c r="A5" s="8" t="s">
        <v>44</v>
      </c>
      <c r="B5" s="284" t="s">
        <v>47</v>
      </c>
      <c r="C5" s="284"/>
      <c r="D5" s="284"/>
      <c r="E5" s="9" t="s">
        <v>59</v>
      </c>
      <c r="F5" s="286"/>
      <c r="G5" s="286"/>
      <c r="H5" s="286"/>
      <c r="I5" s="286"/>
      <c r="J5" s="286"/>
      <c r="K5" s="286"/>
      <c r="L5" s="286"/>
      <c r="M5" s="286"/>
      <c r="N5" s="286"/>
      <c r="O5" s="286"/>
      <c r="P5" s="286"/>
      <c r="Q5" s="286"/>
      <c r="R5" s="286"/>
      <c r="S5" s="286"/>
      <c r="T5" s="286"/>
    </row>
    <row r="6" spans="1:20" s="8" customFormat="1" ht="13.5" customHeight="1" x14ac:dyDescent="0.35">
      <c r="B6" s="9"/>
      <c r="C6" s="9"/>
      <c r="D6" s="9"/>
      <c r="E6" s="287" t="s">
        <v>112</v>
      </c>
      <c r="F6" s="287"/>
      <c r="G6" s="287"/>
      <c r="H6" s="287"/>
      <c r="I6" s="147"/>
      <c r="J6" s="53"/>
      <c r="K6" s="49" t="s">
        <v>93</v>
      </c>
      <c r="L6" s="48"/>
      <c r="M6" s="48"/>
      <c r="N6" s="48"/>
      <c r="O6" s="48"/>
      <c r="P6" s="48"/>
      <c r="Q6" s="48"/>
      <c r="R6" s="48"/>
      <c r="S6" s="48"/>
      <c r="T6" s="48"/>
    </row>
    <row r="7" spans="1:20" s="8" customFormat="1" ht="25.5" customHeight="1" x14ac:dyDescent="0.35">
      <c r="A7" s="8" t="s">
        <v>44</v>
      </c>
      <c r="B7" s="284" t="s">
        <v>54</v>
      </c>
      <c r="C7" s="284"/>
      <c r="D7" s="284"/>
      <c r="E7" s="9" t="s">
        <v>59</v>
      </c>
      <c r="F7" s="285" t="str">
        <f>TEXT(J18+J47, "###,###")&amp;" 원"</f>
        <v xml:space="preserve"> 원</v>
      </c>
      <c r="G7" s="285"/>
      <c r="H7" s="285"/>
      <c r="I7" s="285"/>
      <c r="J7" s="285"/>
      <c r="K7" s="285"/>
      <c r="L7" s="285"/>
      <c r="M7" s="285"/>
      <c r="N7" s="285"/>
      <c r="O7" s="285"/>
      <c r="P7" s="285"/>
      <c r="Q7" s="285"/>
      <c r="R7" s="285"/>
      <c r="S7" s="285"/>
      <c r="T7" s="285"/>
    </row>
    <row r="8" spans="1:20" s="8" customFormat="1" ht="25.5" customHeight="1" x14ac:dyDescent="0.35">
      <c r="A8" s="8" t="s">
        <v>44</v>
      </c>
      <c r="B8" s="284" t="s">
        <v>48</v>
      </c>
      <c r="C8" s="284"/>
      <c r="D8" s="284"/>
      <c r="E8" s="9"/>
      <c r="F8" s="9"/>
      <c r="G8" s="9"/>
      <c r="H8" s="9"/>
      <c r="I8" s="285"/>
      <c r="J8" s="285"/>
      <c r="K8" s="285"/>
      <c r="L8" s="285"/>
      <c r="M8" s="285"/>
      <c r="N8" s="285"/>
      <c r="O8" s="285"/>
      <c r="P8" s="285"/>
      <c r="Q8" s="285"/>
      <c r="R8" s="285"/>
      <c r="S8" s="285"/>
      <c r="T8" s="285"/>
    </row>
    <row r="9" spans="1:20" s="3" customFormat="1" ht="18.75" customHeight="1" thickBot="1" x14ac:dyDescent="0.35">
      <c r="A9" s="257" t="s">
        <v>49</v>
      </c>
      <c r="B9" s="258"/>
      <c r="C9" s="258"/>
      <c r="D9" s="258"/>
      <c r="E9" s="258"/>
      <c r="F9" s="258"/>
      <c r="G9" s="258"/>
      <c r="H9" s="258"/>
      <c r="I9" s="258"/>
    </row>
    <row r="10" spans="1:20" ht="30" customHeight="1" x14ac:dyDescent="0.3">
      <c r="A10" s="296" t="s">
        <v>4</v>
      </c>
      <c r="B10" s="247"/>
      <c r="C10" s="247"/>
      <c r="D10" s="297"/>
      <c r="E10" s="297"/>
      <c r="F10" s="297"/>
      <c r="G10" s="297"/>
      <c r="H10" s="297"/>
      <c r="I10" s="297"/>
      <c r="J10" s="300" t="s">
        <v>13</v>
      </c>
      <c r="K10" s="172" t="s">
        <v>15</v>
      </c>
      <c r="L10" s="173"/>
      <c r="M10" s="174"/>
      <c r="N10" s="175" t="s">
        <v>53</v>
      </c>
      <c r="O10" s="173"/>
      <c r="P10" s="176"/>
      <c r="Q10" s="177" t="s">
        <v>52</v>
      </c>
      <c r="R10" s="173"/>
      <c r="S10" s="174"/>
      <c r="T10" s="54" t="s">
        <v>51</v>
      </c>
    </row>
    <row r="11" spans="1:20" ht="18.75" customHeight="1" thickBot="1" x14ac:dyDescent="0.35">
      <c r="A11" s="298"/>
      <c r="B11" s="250"/>
      <c r="C11" s="250"/>
      <c r="D11" s="299"/>
      <c r="E11" s="299"/>
      <c r="F11" s="299"/>
      <c r="G11" s="299"/>
      <c r="H11" s="299"/>
      <c r="I11" s="299"/>
      <c r="J11" s="301"/>
      <c r="K11" s="55" t="s">
        <v>4</v>
      </c>
      <c r="L11" s="56" t="s">
        <v>5</v>
      </c>
      <c r="M11" s="57" t="s">
        <v>6</v>
      </c>
      <c r="N11" s="58" t="s">
        <v>4</v>
      </c>
      <c r="O11" s="56" t="s">
        <v>5</v>
      </c>
      <c r="P11" s="59" t="s">
        <v>6</v>
      </c>
      <c r="Q11" s="55" t="s">
        <v>4</v>
      </c>
      <c r="R11" s="56" t="s">
        <v>5</v>
      </c>
      <c r="S11" s="57" t="s">
        <v>6</v>
      </c>
      <c r="T11" s="60"/>
    </row>
    <row r="12" spans="1:20" ht="20.25" customHeight="1" thickTop="1" x14ac:dyDescent="0.3">
      <c r="A12" s="178" t="s">
        <v>0</v>
      </c>
      <c r="B12" s="179"/>
      <c r="C12" s="186" t="s">
        <v>56</v>
      </c>
      <c r="D12" s="187"/>
      <c r="E12" s="187"/>
      <c r="F12" s="187"/>
      <c r="G12" s="187"/>
      <c r="H12" s="187"/>
      <c r="I12" s="188"/>
      <c r="J12" s="61">
        <f t="shared" ref="J12:J17" si="0">L12*M12+O12*P12+R12*S12</f>
        <v>0</v>
      </c>
      <c r="K12" s="62" t="s">
        <v>1</v>
      </c>
      <c r="L12" s="332">
        <v>60000</v>
      </c>
      <c r="M12" s="64"/>
      <c r="N12" s="65" t="s">
        <v>1</v>
      </c>
      <c r="O12" s="332">
        <f t="shared" ref="O12:O17" si="1">L12*0.5</f>
        <v>30000</v>
      </c>
      <c r="P12" s="66"/>
      <c r="Q12" s="62" t="s">
        <v>1</v>
      </c>
      <c r="R12" s="332">
        <f t="shared" ref="R12:R17" si="2">L12*0.3</f>
        <v>18000</v>
      </c>
      <c r="S12" s="64"/>
      <c r="T12" s="67"/>
    </row>
    <row r="13" spans="1:20" ht="20.25" customHeight="1" x14ac:dyDescent="0.3">
      <c r="A13" s="180"/>
      <c r="B13" s="181"/>
      <c r="C13" s="189" t="s">
        <v>57</v>
      </c>
      <c r="D13" s="190"/>
      <c r="E13" s="190"/>
      <c r="F13" s="190"/>
      <c r="G13" s="190"/>
      <c r="H13" s="190"/>
      <c r="I13" s="191"/>
      <c r="J13" s="68">
        <f t="shared" si="0"/>
        <v>0</v>
      </c>
      <c r="K13" s="69" t="s">
        <v>2</v>
      </c>
      <c r="L13" s="333">
        <v>80000</v>
      </c>
      <c r="M13" s="71"/>
      <c r="N13" s="72" t="s">
        <v>2</v>
      </c>
      <c r="O13" s="333">
        <f t="shared" si="1"/>
        <v>40000</v>
      </c>
      <c r="P13" s="73"/>
      <c r="Q13" s="69" t="s">
        <v>2</v>
      </c>
      <c r="R13" s="333">
        <f t="shared" si="2"/>
        <v>24000</v>
      </c>
      <c r="S13" s="71"/>
      <c r="T13" s="74"/>
    </row>
    <row r="14" spans="1:20" ht="20.25" customHeight="1" x14ac:dyDescent="0.3">
      <c r="A14" s="182"/>
      <c r="B14" s="183"/>
      <c r="C14" s="192" t="s">
        <v>58</v>
      </c>
      <c r="D14" s="193"/>
      <c r="E14" s="193"/>
      <c r="F14" s="193"/>
      <c r="G14" s="193"/>
      <c r="H14" s="193"/>
      <c r="I14" s="194"/>
      <c r="J14" s="75">
        <f t="shared" si="0"/>
        <v>0</v>
      </c>
      <c r="K14" s="76" t="s">
        <v>3</v>
      </c>
      <c r="L14" s="334">
        <v>100000</v>
      </c>
      <c r="M14" s="78"/>
      <c r="N14" s="79" t="s">
        <v>3</v>
      </c>
      <c r="O14" s="334">
        <f t="shared" si="1"/>
        <v>50000</v>
      </c>
      <c r="P14" s="80"/>
      <c r="Q14" s="76" t="s">
        <v>3</v>
      </c>
      <c r="R14" s="334">
        <f t="shared" si="2"/>
        <v>30000</v>
      </c>
      <c r="S14" s="78"/>
      <c r="T14" s="81"/>
    </row>
    <row r="15" spans="1:20" ht="20.25" customHeight="1" x14ac:dyDescent="0.3">
      <c r="A15" s="184" t="s">
        <v>7</v>
      </c>
      <c r="B15" s="185"/>
      <c r="C15" s="195" t="s">
        <v>56</v>
      </c>
      <c r="D15" s="196"/>
      <c r="E15" s="196"/>
      <c r="F15" s="196"/>
      <c r="G15" s="196"/>
      <c r="H15" s="196"/>
      <c r="I15" s="197"/>
      <c r="J15" s="82">
        <f t="shared" si="0"/>
        <v>0</v>
      </c>
      <c r="K15" s="83" t="s">
        <v>1</v>
      </c>
      <c r="L15" s="335">
        <f>L12*1.2</f>
        <v>72000</v>
      </c>
      <c r="M15" s="85"/>
      <c r="N15" s="86" t="s">
        <v>1</v>
      </c>
      <c r="O15" s="335">
        <f t="shared" si="1"/>
        <v>36000</v>
      </c>
      <c r="P15" s="87"/>
      <c r="Q15" s="83" t="s">
        <v>1</v>
      </c>
      <c r="R15" s="335">
        <f t="shared" si="2"/>
        <v>21600</v>
      </c>
      <c r="S15" s="85"/>
      <c r="T15" s="88"/>
    </row>
    <row r="16" spans="1:20" ht="20.25" customHeight="1" x14ac:dyDescent="0.3">
      <c r="A16" s="180"/>
      <c r="B16" s="181"/>
      <c r="C16" s="189" t="s">
        <v>57</v>
      </c>
      <c r="D16" s="190"/>
      <c r="E16" s="190"/>
      <c r="F16" s="190"/>
      <c r="G16" s="190"/>
      <c r="H16" s="190"/>
      <c r="I16" s="191"/>
      <c r="J16" s="68">
        <f t="shared" si="0"/>
        <v>0</v>
      </c>
      <c r="K16" s="69" t="s">
        <v>2</v>
      </c>
      <c r="L16" s="333">
        <f>L13*1.2</f>
        <v>96000</v>
      </c>
      <c r="M16" s="71"/>
      <c r="N16" s="72" t="s">
        <v>2</v>
      </c>
      <c r="O16" s="333">
        <f t="shared" si="1"/>
        <v>48000</v>
      </c>
      <c r="P16" s="73"/>
      <c r="Q16" s="69" t="s">
        <v>2</v>
      </c>
      <c r="R16" s="333">
        <f t="shared" si="2"/>
        <v>28800</v>
      </c>
      <c r="S16" s="71"/>
      <c r="T16" s="74"/>
    </row>
    <row r="17" spans="1:22" ht="20.25" customHeight="1" x14ac:dyDescent="0.3">
      <c r="A17" s="182"/>
      <c r="B17" s="183"/>
      <c r="C17" s="192" t="s">
        <v>58</v>
      </c>
      <c r="D17" s="193"/>
      <c r="E17" s="193"/>
      <c r="F17" s="193"/>
      <c r="G17" s="193"/>
      <c r="H17" s="193"/>
      <c r="I17" s="194"/>
      <c r="J17" s="75">
        <f t="shared" si="0"/>
        <v>0</v>
      </c>
      <c r="K17" s="76" t="s">
        <v>3</v>
      </c>
      <c r="L17" s="334">
        <f>L14*1.2</f>
        <v>120000</v>
      </c>
      <c r="M17" s="78"/>
      <c r="N17" s="79" t="s">
        <v>3</v>
      </c>
      <c r="O17" s="334">
        <f t="shared" si="1"/>
        <v>60000</v>
      </c>
      <c r="P17" s="80"/>
      <c r="Q17" s="76" t="s">
        <v>3</v>
      </c>
      <c r="R17" s="334">
        <f t="shared" si="2"/>
        <v>36000</v>
      </c>
      <c r="S17" s="78"/>
      <c r="T17" s="81"/>
      <c r="V17" s="2"/>
    </row>
    <row r="18" spans="1:22" ht="20.25" customHeight="1" thickBot="1" x14ac:dyDescent="0.35">
      <c r="A18" s="255" t="s">
        <v>8</v>
      </c>
      <c r="B18" s="256"/>
      <c r="C18" s="256"/>
      <c r="D18" s="256"/>
      <c r="E18" s="256"/>
      <c r="F18" s="256"/>
      <c r="G18" s="256"/>
      <c r="H18" s="256"/>
      <c r="I18" s="256"/>
      <c r="J18" s="4">
        <f>SUM(J12:J17)</f>
        <v>0</v>
      </c>
      <c r="K18" s="288"/>
      <c r="L18" s="288"/>
      <c r="M18" s="288"/>
      <c r="N18" s="288"/>
      <c r="O18" s="288"/>
      <c r="P18" s="288"/>
      <c r="Q18" s="288"/>
      <c r="R18" s="288"/>
      <c r="S18" s="288"/>
      <c r="T18" s="289"/>
    </row>
    <row r="19" spans="1:22" ht="11.25" customHeight="1" x14ac:dyDescent="0.3">
      <c r="A19" s="5"/>
      <c r="B19" s="5"/>
      <c r="C19" s="5"/>
      <c r="D19" s="5"/>
      <c r="E19" s="5"/>
      <c r="F19" s="5"/>
      <c r="G19" s="5"/>
      <c r="H19" s="5"/>
      <c r="I19" s="5"/>
      <c r="J19" s="6"/>
      <c r="K19" s="7"/>
      <c r="L19" s="7"/>
      <c r="M19" s="7"/>
      <c r="N19" s="7"/>
      <c r="O19" s="7"/>
      <c r="P19" s="7"/>
      <c r="Q19" s="7"/>
      <c r="R19" s="7"/>
      <c r="S19" s="7"/>
      <c r="T19" s="7"/>
    </row>
    <row r="20" spans="1:22" ht="18.75" customHeight="1" thickBot="1" x14ac:dyDescent="0.35">
      <c r="A20" s="257" t="s">
        <v>50</v>
      </c>
      <c r="B20" s="258"/>
      <c r="C20" s="258"/>
      <c r="D20" s="258"/>
      <c r="E20" s="258"/>
      <c r="F20" s="258"/>
      <c r="G20" s="258"/>
      <c r="H20" s="258"/>
      <c r="I20" s="258"/>
    </row>
    <row r="21" spans="1:22" ht="18.75" customHeight="1" x14ac:dyDescent="0.3">
      <c r="A21" s="296" t="s">
        <v>4</v>
      </c>
      <c r="B21" s="247"/>
      <c r="C21" s="247"/>
      <c r="D21" s="297"/>
      <c r="E21" s="297"/>
      <c r="F21" s="297"/>
      <c r="G21" s="297"/>
      <c r="H21" s="297"/>
      <c r="I21" s="297"/>
      <c r="J21" s="300" t="s">
        <v>13</v>
      </c>
      <c r="K21" s="172" t="s">
        <v>15</v>
      </c>
      <c r="L21" s="173"/>
      <c r="M21" s="174"/>
      <c r="N21" s="252" t="s">
        <v>16</v>
      </c>
      <c r="O21" s="173"/>
      <c r="P21" s="174"/>
      <c r="Q21" s="246" t="s">
        <v>51</v>
      </c>
      <c r="R21" s="247"/>
      <c r="S21" s="247"/>
      <c r="T21" s="248"/>
    </row>
    <row r="22" spans="1:22" ht="18.75" customHeight="1" thickBot="1" x14ac:dyDescent="0.35">
      <c r="A22" s="298"/>
      <c r="B22" s="250"/>
      <c r="C22" s="250"/>
      <c r="D22" s="299"/>
      <c r="E22" s="299"/>
      <c r="F22" s="299"/>
      <c r="G22" s="299"/>
      <c r="H22" s="299"/>
      <c r="I22" s="299"/>
      <c r="J22" s="301"/>
      <c r="K22" s="55" t="s">
        <v>4</v>
      </c>
      <c r="L22" s="56" t="s">
        <v>5</v>
      </c>
      <c r="M22" s="57" t="s">
        <v>6</v>
      </c>
      <c r="N22" s="58" t="s">
        <v>4</v>
      </c>
      <c r="O22" s="56" t="s">
        <v>5</v>
      </c>
      <c r="P22" s="59" t="s">
        <v>6</v>
      </c>
      <c r="Q22" s="249"/>
      <c r="R22" s="250"/>
      <c r="S22" s="250"/>
      <c r="T22" s="251"/>
    </row>
    <row r="23" spans="1:22" ht="20.25" customHeight="1" thickTop="1" x14ac:dyDescent="0.3">
      <c r="A23" s="259" t="s">
        <v>10</v>
      </c>
      <c r="B23" s="260"/>
      <c r="C23" s="272" t="s">
        <v>11</v>
      </c>
      <c r="D23" s="273"/>
      <c r="E23" s="273"/>
      <c r="F23" s="273"/>
      <c r="G23" s="273"/>
      <c r="H23" s="273"/>
      <c r="I23" s="274"/>
      <c r="J23" s="89">
        <f>L23*M23+O23*P23</f>
        <v>0</v>
      </c>
      <c r="K23" s="90" t="s">
        <v>14</v>
      </c>
      <c r="L23" s="335">
        <v>80000</v>
      </c>
      <c r="M23" s="91"/>
      <c r="N23" s="86" t="s">
        <v>14</v>
      </c>
      <c r="O23" s="335">
        <f>L23*0.5</f>
        <v>40000</v>
      </c>
      <c r="P23" s="92"/>
      <c r="Q23" s="231" t="s">
        <v>40</v>
      </c>
      <c r="R23" s="232"/>
      <c r="S23" s="232"/>
      <c r="T23" s="233"/>
    </row>
    <row r="24" spans="1:22" ht="20.25" customHeight="1" x14ac:dyDescent="0.3">
      <c r="A24" s="261"/>
      <c r="B24" s="262"/>
      <c r="C24" s="204" t="s">
        <v>12</v>
      </c>
      <c r="D24" s="275"/>
      <c r="E24" s="275"/>
      <c r="F24" s="275"/>
      <c r="G24" s="275"/>
      <c r="H24" s="275"/>
      <c r="I24" s="276"/>
      <c r="J24" s="93">
        <f t="shared" ref="J24:J38" si="3">L24*M24+O24*P24</f>
        <v>0</v>
      </c>
      <c r="K24" s="94" t="s">
        <v>14</v>
      </c>
      <c r="L24" s="336">
        <v>30000</v>
      </c>
      <c r="M24" s="96"/>
      <c r="N24" s="97" t="s">
        <v>14</v>
      </c>
      <c r="O24" s="336">
        <f t="shared" ref="O24:O38" si="4">L24*0.5</f>
        <v>15000</v>
      </c>
      <c r="P24" s="98"/>
      <c r="Q24" s="234"/>
      <c r="R24" s="235"/>
      <c r="S24" s="235"/>
      <c r="T24" s="236"/>
    </row>
    <row r="25" spans="1:22" ht="20.25" customHeight="1" x14ac:dyDescent="0.3">
      <c r="A25" s="263" t="s">
        <v>34</v>
      </c>
      <c r="B25" s="195"/>
      <c r="C25" s="277" t="s">
        <v>17</v>
      </c>
      <c r="D25" s="196"/>
      <c r="E25" s="196"/>
      <c r="F25" s="196"/>
      <c r="G25" s="196"/>
      <c r="H25" s="196"/>
      <c r="I25" s="278"/>
      <c r="J25" s="99">
        <f t="shared" si="3"/>
        <v>0</v>
      </c>
      <c r="K25" s="100" t="s">
        <v>14</v>
      </c>
      <c r="L25" s="337">
        <v>70000</v>
      </c>
      <c r="M25" s="102"/>
      <c r="N25" s="103" t="s">
        <v>14</v>
      </c>
      <c r="O25" s="337">
        <f t="shared" si="4"/>
        <v>35000</v>
      </c>
      <c r="P25" s="104"/>
      <c r="Q25" s="237" t="s">
        <v>41</v>
      </c>
      <c r="R25" s="238"/>
      <c r="S25" s="238"/>
      <c r="T25" s="239"/>
    </row>
    <row r="26" spans="1:22" ht="20.25" customHeight="1" x14ac:dyDescent="0.3">
      <c r="A26" s="264"/>
      <c r="B26" s="189"/>
      <c r="C26" s="201" t="s">
        <v>18</v>
      </c>
      <c r="D26" s="190"/>
      <c r="E26" s="190"/>
      <c r="F26" s="190"/>
      <c r="G26" s="190"/>
      <c r="H26" s="190"/>
      <c r="I26" s="279"/>
      <c r="J26" s="105">
        <f t="shared" si="3"/>
        <v>0</v>
      </c>
      <c r="K26" s="106" t="s">
        <v>14</v>
      </c>
      <c r="L26" s="333">
        <v>30000</v>
      </c>
      <c r="M26" s="107"/>
      <c r="N26" s="72" t="s">
        <v>14</v>
      </c>
      <c r="O26" s="333">
        <f t="shared" si="4"/>
        <v>15000</v>
      </c>
      <c r="P26" s="108"/>
      <c r="Q26" s="240"/>
      <c r="R26" s="241"/>
      <c r="S26" s="241"/>
      <c r="T26" s="242"/>
    </row>
    <row r="27" spans="1:22" ht="20.25" customHeight="1" x14ac:dyDescent="0.3">
      <c r="A27" s="264"/>
      <c r="B27" s="189"/>
      <c r="C27" s="201" t="s">
        <v>19</v>
      </c>
      <c r="D27" s="190"/>
      <c r="E27" s="190"/>
      <c r="F27" s="190"/>
      <c r="G27" s="190"/>
      <c r="H27" s="190"/>
      <c r="I27" s="279"/>
      <c r="J27" s="105">
        <f t="shared" si="3"/>
        <v>0</v>
      </c>
      <c r="K27" s="106" t="s">
        <v>14</v>
      </c>
      <c r="L27" s="333">
        <v>30000</v>
      </c>
      <c r="M27" s="107"/>
      <c r="N27" s="72" t="s">
        <v>14</v>
      </c>
      <c r="O27" s="333">
        <f t="shared" si="4"/>
        <v>15000</v>
      </c>
      <c r="P27" s="108"/>
      <c r="Q27" s="240"/>
      <c r="R27" s="241"/>
      <c r="S27" s="241"/>
      <c r="T27" s="242"/>
    </row>
    <row r="28" spans="1:22" ht="20.25" customHeight="1" x14ac:dyDescent="0.3">
      <c r="A28" s="264"/>
      <c r="B28" s="189"/>
      <c r="C28" s="201" t="s">
        <v>20</v>
      </c>
      <c r="D28" s="190"/>
      <c r="E28" s="190"/>
      <c r="F28" s="190"/>
      <c r="G28" s="190"/>
      <c r="H28" s="190"/>
      <c r="I28" s="279"/>
      <c r="J28" s="105">
        <f t="shared" si="3"/>
        <v>0</v>
      </c>
      <c r="K28" s="106" t="s">
        <v>14</v>
      </c>
      <c r="L28" s="333">
        <v>5000</v>
      </c>
      <c r="M28" s="107"/>
      <c r="N28" s="72" t="s">
        <v>14</v>
      </c>
      <c r="O28" s="333">
        <f t="shared" si="4"/>
        <v>2500</v>
      </c>
      <c r="P28" s="108"/>
      <c r="Q28" s="240"/>
      <c r="R28" s="241"/>
      <c r="S28" s="241"/>
      <c r="T28" s="242"/>
    </row>
    <row r="29" spans="1:22" ht="20.25" customHeight="1" x14ac:dyDescent="0.3">
      <c r="A29" s="264"/>
      <c r="B29" s="189"/>
      <c r="C29" s="201" t="s">
        <v>32</v>
      </c>
      <c r="D29" s="190"/>
      <c r="E29" s="190"/>
      <c r="F29" s="190"/>
      <c r="G29" s="190"/>
      <c r="H29" s="190"/>
      <c r="I29" s="279"/>
      <c r="J29" s="105">
        <f t="shared" si="3"/>
        <v>0</v>
      </c>
      <c r="K29" s="106" t="s">
        <v>14</v>
      </c>
      <c r="L29" s="333">
        <v>30000</v>
      </c>
      <c r="M29" s="107"/>
      <c r="N29" s="72" t="s">
        <v>14</v>
      </c>
      <c r="O29" s="333">
        <f t="shared" si="4"/>
        <v>15000</v>
      </c>
      <c r="P29" s="108"/>
      <c r="Q29" s="240"/>
      <c r="R29" s="241"/>
      <c r="S29" s="241"/>
      <c r="T29" s="242"/>
    </row>
    <row r="30" spans="1:22" ht="20.25" customHeight="1" x14ac:dyDescent="0.3">
      <c r="A30" s="265"/>
      <c r="B30" s="192"/>
      <c r="C30" s="207" t="s">
        <v>21</v>
      </c>
      <c r="D30" s="193"/>
      <c r="E30" s="193"/>
      <c r="F30" s="193"/>
      <c r="G30" s="193"/>
      <c r="H30" s="193"/>
      <c r="I30" s="280"/>
      <c r="J30" s="109">
        <f t="shared" si="3"/>
        <v>0</v>
      </c>
      <c r="K30" s="110" t="s">
        <v>14</v>
      </c>
      <c r="L30" s="334">
        <v>50000</v>
      </c>
      <c r="M30" s="111"/>
      <c r="N30" s="79" t="s">
        <v>14</v>
      </c>
      <c r="O30" s="334">
        <f t="shared" si="4"/>
        <v>25000</v>
      </c>
      <c r="P30" s="112"/>
      <c r="Q30" s="243"/>
      <c r="R30" s="244"/>
      <c r="S30" s="244"/>
      <c r="T30" s="245"/>
    </row>
    <row r="31" spans="1:22" ht="20.25" customHeight="1" x14ac:dyDescent="0.3">
      <c r="A31" s="266" t="s">
        <v>35</v>
      </c>
      <c r="B31" s="267"/>
      <c r="C31" s="272" t="s">
        <v>22</v>
      </c>
      <c r="D31" s="273"/>
      <c r="E31" s="273"/>
      <c r="F31" s="273"/>
      <c r="G31" s="273"/>
      <c r="H31" s="273"/>
      <c r="I31" s="274"/>
      <c r="J31" s="89">
        <f t="shared" si="3"/>
        <v>0</v>
      </c>
      <c r="K31" s="90" t="s">
        <v>14</v>
      </c>
      <c r="L31" s="335">
        <v>30000</v>
      </c>
      <c r="M31" s="91"/>
      <c r="N31" s="86" t="s">
        <v>14</v>
      </c>
      <c r="O31" s="335">
        <f t="shared" si="4"/>
        <v>15000</v>
      </c>
      <c r="P31" s="92"/>
      <c r="Q31" s="225" t="s">
        <v>253</v>
      </c>
      <c r="R31" s="226"/>
      <c r="S31" s="226"/>
      <c r="T31" s="227"/>
    </row>
    <row r="32" spans="1:22" ht="20.25" customHeight="1" x14ac:dyDescent="0.3">
      <c r="A32" s="268"/>
      <c r="B32" s="269"/>
      <c r="C32" s="253" t="s">
        <v>60</v>
      </c>
      <c r="D32" s="254"/>
      <c r="E32" s="254"/>
      <c r="F32" s="254"/>
      <c r="G32" s="113" t="s">
        <v>62</v>
      </c>
      <c r="H32" s="114">
        <v>3</v>
      </c>
      <c r="I32" s="115" t="s">
        <v>63</v>
      </c>
      <c r="J32" s="105">
        <f t="shared" si="3"/>
        <v>0</v>
      </c>
      <c r="K32" s="106" t="s">
        <v>14</v>
      </c>
      <c r="L32" s="333">
        <f>IF(H32&gt;3,10000+(H32-3)*5000,10000)</f>
        <v>10000</v>
      </c>
      <c r="M32" s="107"/>
      <c r="N32" s="72" t="s">
        <v>14</v>
      </c>
      <c r="O32" s="333">
        <f t="shared" si="4"/>
        <v>5000</v>
      </c>
      <c r="P32" s="108"/>
      <c r="Q32" s="240"/>
      <c r="R32" s="241"/>
      <c r="S32" s="241"/>
      <c r="T32" s="242"/>
    </row>
    <row r="33" spans="1:20" ht="20.25" customHeight="1" x14ac:dyDescent="0.3">
      <c r="A33" s="268"/>
      <c r="B33" s="269"/>
      <c r="C33" s="253" t="s">
        <v>61</v>
      </c>
      <c r="D33" s="254"/>
      <c r="E33" s="254"/>
      <c r="F33" s="254"/>
      <c r="G33" s="113" t="s">
        <v>62</v>
      </c>
      <c r="H33" s="114">
        <v>2</v>
      </c>
      <c r="I33" s="115" t="s">
        <v>63</v>
      </c>
      <c r="J33" s="105">
        <f t="shared" si="3"/>
        <v>0</v>
      </c>
      <c r="K33" s="106" t="s">
        <v>14</v>
      </c>
      <c r="L33" s="333">
        <f>IF(H33&gt;2,20000+(H33-2)*10000,20000)</f>
        <v>20000</v>
      </c>
      <c r="M33" s="107"/>
      <c r="N33" s="72" t="s">
        <v>14</v>
      </c>
      <c r="O33" s="333">
        <f t="shared" si="4"/>
        <v>10000</v>
      </c>
      <c r="P33" s="108"/>
      <c r="Q33" s="240"/>
      <c r="R33" s="241"/>
      <c r="S33" s="241"/>
      <c r="T33" s="242"/>
    </row>
    <row r="34" spans="1:20" ht="20.25" customHeight="1" x14ac:dyDescent="0.3">
      <c r="A34" s="268"/>
      <c r="B34" s="269"/>
      <c r="C34" s="201" t="s">
        <v>250</v>
      </c>
      <c r="D34" s="190"/>
      <c r="E34" s="190"/>
      <c r="F34" s="190"/>
      <c r="G34" s="190"/>
      <c r="H34" s="190"/>
      <c r="I34" s="279"/>
      <c r="J34" s="105">
        <f t="shared" si="3"/>
        <v>0</v>
      </c>
      <c r="K34" s="106" t="s">
        <v>14</v>
      </c>
      <c r="L34" s="333">
        <v>10000</v>
      </c>
      <c r="M34" s="107"/>
      <c r="N34" s="72" t="s">
        <v>14</v>
      </c>
      <c r="O34" s="333">
        <f t="shared" si="4"/>
        <v>5000</v>
      </c>
      <c r="P34" s="108"/>
      <c r="Q34" s="240"/>
      <c r="R34" s="241"/>
      <c r="S34" s="241"/>
      <c r="T34" s="242"/>
    </row>
    <row r="35" spans="1:20" ht="20.25" customHeight="1" x14ac:dyDescent="0.3">
      <c r="A35" s="268"/>
      <c r="B35" s="269"/>
      <c r="C35" s="201" t="s">
        <v>23</v>
      </c>
      <c r="D35" s="190"/>
      <c r="E35" s="190"/>
      <c r="F35" s="190"/>
      <c r="G35" s="190"/>
      <c r="H35" s="190"/>
      <c r="I35" s="279"/>
      <c r="J35" s="105">
        <f t="shared" si="3"/>
        <v>0</v>
      </c>
      <c r="K35" s="106" t="s">
        <v>14</v>
      </c>
      <c r="L35" s="333">
        <v>5000</v>
      </c>
      <c r="M35" s="107"/>
      <c r="N35" s="72" t="s">
        <v>14</v>
      </c>
      <c r="O35" s="333">
        <f t="shared" si="4"/>
        <v>2500</v>
      </c>
      <c r="P35" s="108"/>
      <c r="Q35" s="240"/>
      <c r="R35" s="241"/>
      <c r="S35" s="241"/>
      <c r="T35" s="242"/>
    </row>
    <row r="36" spans="1:20" ht="20.25" customHeight="1" x14ac:dyDescent="0.3">
      <c r="A36" s="268"/>
      <c r="B36" s="269"/>
      <c r="C36" s="201" t="s">
        <v>24</v>
      </c>
      <c r="D36" s="190"/>
      <c r="E36" s="190"/>
      <c r="F36" s="190"/>
      <c r="G36" s="190"/>
      <c r="H36" s="190"/>
      <c r="I36" s="279"/>
      <c r="J36" s="105">
        <f t="shared" si="3"/>
        <v>0</v>
      </c>
      <c r="K36" s="106" t="s">
        <v>14</v>
      </c>
      <c r="L36" s="333">
        <v>20000</v>
      </c>
      <c r="M36" s="107"/>
      <c r="N36" s="72" t="s">
        <v>14</v>
      </c>
      <c r="O36" s="333">
        <f t="shared" si="4"/>
        <v>10000</v>
      </c>
      <c r="P36" s="108"/>
      <c r="Q36" s="240"/>
      <c r="R36" s="241"/>
      <c r="S36" s="241"/>
      <c r="T36" s="242"/>
    </row>
    <row r="37" spans="1:20" ht="20.25" customHeight="1" x14ac:dyDescent="0.3">
      <c r="A37" s="268"/>
      <c r="B37" s="269"/>
      <c r="C37" s="201" t="s">
        <v>25</v>
      </c>
      <c r="D37" s="190"/>
      <c r="E37" s="190"/>
      <c r="F37" s="190"/>
      <c r="G37" s="190"/>
      <c r="H37" s="190"/>
      <c r="I37" s="279"/>
      <c r="J37" s="105">
        <f t="shared" si="3"/>
        <v>0</v>
      </c>
      <c r="K37" s="106" t="s">
        <v>14</v>
      </c>
      <c r="L37" s="333">
        <v>20000</v>
      </c>
      <c r="M37" s="107"/>
      <c r="N37" s="72" t="s">
        <v>14</v>
      </c>
      <c r="O37" s="333">
        <f t="shared" si="4"/>
        <v>10000</v>
      </c>
      <c r="P37" s="108"/>
      <c r="Q37" s="240"/>
      <c r="R37" s="241"/>
      <c r="S37" s="241"/>
      <c r="T37" s="242"/>
    </row>
    <row r="38" spans="1:20" ht="20.25" customHeight="1" x14ac:dyDescent="0.3">
      <c r="A38" s="270"/>
      <c r="B38" s="271"/>
      <c r="C38" s="204" t="s">
        <v>26</v>
      </c>
      <c r="D38" s="275"/>
      <c r="E38" s="275"/>
      <c r="F38" s="275"/>
      <c r="G38" s="275"/>
      <c r="H38" s="275"/>
      <c r="I38" s="276"/>
      <c r="J38" s="93">
        <f t="shared" si="3"/>
        <v>0</v>
      </c>
      <c r="K38" s="94" t="s">
        <v>14</v>
      </c>
      <c r="L38" s="336">
        <v>30000</v>
      </c>
      <c r="M38" s="96"/>
      <c r="N38" s="97" t="s">
        <v>14</v>
      </c>
      <c r="O38" s="336">
        <f t="shared" si="4"/>
        <v>15000</v>
      </c>
      <c r="P38" s="98"/>
      <c r="Q38" s="228"/>
      <c r="R38" s="229"/>
      <c r="S38" s="229"/>
      <c r="T38" s="230"/>
    </row>
    <row r="39" spans="1:20" ht="20.25" customHeight="1" x14ac:dyDescent="0.3">
      <c r="A39" s="263" t="s">
        <v>36</v>
      </c>
      <c r="B39" s="195"/>
      <c r="C39" s="277" t="s">
        <v>27</v>
      </c>
      <c r="D39" s="196"/>
      <c r="E39" s="196"/>
      <c r="F39" s="196"/>
      <c r="G39" s="196"/>
      <c r="H39" s="196"/>
      <c r="I39" s="278"/>
      <c r="J39" s="99">
        <f>L39*M39</f>
        <v>0</v>
      </c>
      <c r="K39" s="100" t="s">
        <v>33</v>
      </c>
      <c r="L39" s="337">
        <v>30000</v>
      </c>
      <c r="M39" s="102"/>
      <c r="N39" s="210" t="s">
        <v>39</v>
      </c>
      <c r="O39" s="211"/>
      <c r="P39" s="212"/>
      <c r="Q39" s="198" t="s">
        <v>55</v>
      </c>
      <c r="R39" s="199"/>
      <c r="S39" s="199"/>
      <c r="T39" s="200"/>
    </row>
    <row r="40" spans="1:20" ht="20.25" customHeight="1" x14ac:dyDescent="0.3">
      <c r="A40" s="264"/>
      <c r="B40" s="189"/>
      <c r="C40" s="201" t="s">
        <v>28</v>
      </c>
      <c r="D40" s="190"/>
      <c r="E40" s="190"/>
      <c r="F40" s="190"/>
      <c r="G40" s="190"/>
      <c r="H40" s="190"/>
      <c r="I40" s="279"/>
      <c r="J40" s="105">
        <f>L40*M40</f>
        <v>0</v>
      </c>
      <c r="K40" s="106" t="s">
        <v>33</v>
      </c>
      <c r="L40" s="333">
        <v>50000</v>
      </c>
      <c r="M40" s="107"/>
      <c r="N40" s="213"/>
      <c r="O40" s="214"/>
      <c r="P40" s="215"/>
      <c r="Q40" s="201"/>
      <c r="R40" s="202"/>
      <c r="S40" s="202"/>
      <c r="T40" s="203"/>
    </row>
    <row r="41" spans="1:20" ht="20.25" customHeight="1" x14ac:dyDescent="0.3">
      <c r="A41" s="261"/>
      <c r="B41" s="262"/>
      <c r="C41" s="201" t="s">
        <v>181</v>
      </c>
      <c r="D41" s="190"/>
      <c r="E41" s="190"/>
      <c r="F41" s="190"/>
      <c r="G41" s="190"/>
      <c r="H41" s="190"/>
      <c r="I41" s="279"/>
      <c r="J41" s="105">
        <f t="shared" ref="J41:J42" si="5">L41*M41</f>
        <v>0</v>
      </c>
      <c r="K41" s="166" t="s">
        <v>33</v>
      </c>
      <c r="L41" s="336">
        <v>10000</v>
      </c>
      <c r="M41" s="96"/>
      <c r="N41" s="216"/>
      <c r="O41" s="217"/>
      <c r="P41" s="218"/>
      <c r="Q41" s="204"/>
      <c r="R41" s="205"/>
      <c r="S41" s="205"/>
      <c r="T41" s="206"/>
    </row>
    <row r="42" spans="1:20" ht="20.25" customHeight="1" x14ac:dyDescent="0.3">
      <c r="A42" s="261"/>
      <c r="B42" s="262"/>
      <c r="C42" s="201" t="s">
        <v>251</v>
      </c>
      <c r="D42" s="190"/>
      <c r="E42" s="190"/>
      <c r="F42" s="190"/>
      <c r="G42" s="190"/>
      <c r="H42" s="190"/>
      <c r="I42" s="279"/>
      <c r="J42" s="105">
        <f t="shared" si="5"/>
        <v>0</v>
      </c>
      <c r="K42" s="166" t="s">
        <v>33</v>
      </c>
      <c r="L42" s="336">
        <v>30000</v>
      </c>
      <c r="M42" s="96"/>
      <c r="N42" s="216"/>
      <c r="O42" s="217"/>
      <c r="P42" s="218"/>
      <c r="Q42" s="204"/>
      <c r="R42" s="205"/>
      <c r="S42" s="205"/>
      <c r="T42" s="206"/>
    </row>
    <row r="43" spans="1:20" ht="20.25" customHeight="1" x14ac:dyDescent="0.3">
      <c r="A43" s="265"/>
      <c r="B43" s="192"/>
      <c r="C43" s="207" t="s">
        <v>252</v>
      </c>
      <c r="D43" s="193"/>
      <c r="E43" s="193"/>
      <c r="F43" s="193"/>
      <c r="G43" s="193"/>
      <c r="H43" s="193"/>
      <c r="I43" s="280"/>
      <c r="J43" s="109">
        <f>L43*M43</f>
        <v>0</v>
      </c>
      <c r="K43" s="110" t="s">
        <v>33</v>
      </c>
      <c r="L43" s="334">
        <v>30000</v>
      </c>
      <c r="M43" s="111"/>
      <c r="N43" s="219"/>
      <c r="O43" s="220"/>
      <c r="P43" s="221"/>
      <c r="Q43" s="207"/>
      <c r="R43" s="208"/>
      <c r="S43" s="208"/>
      <c r="T43" s="209"/>
    </row>
    <row r="44" spans="1:20" ht="20.25" customHeight="1" x14ac:dyDescent="0.3">
      <c r="A44" s="266" t="s">
        <v>37</v>
      </c>
      <c r="B44" s="267"/>
      <c r="C44" s="272" t="s">
        <v>29</v>
      </c>
      <c r="D44" s="273"/>
      <c r="E44" s="273"/>
      <c r="F44" s="273"/>
      <c r="G44" s="273"/>
      <c r="H44" s="273"/>
      <c r="I44" s="274"/>
      <c r="J44" s="89">
        <f>L44*M44+O44*P44</f>
        <v>0</v>
      </c>
      <c r="K44" s="90" t="s">
        <v>14</v>
      </c>
      <c r="L44" s="335">
        <v>110000</v>
      </c>
      <c r="M44" s="91"/>
      <c r="N44" s="116" t="s">
        <v>14</v>
      </c>
      <c r="O44" s="339">
        <f>L44</f>
        <v>110000</v>
      </c>
      <c r="P44" s="118"/>
      <c r="Q44" s="225" t="s">
        <v>43</v>
      </c>
      <c r="R44" s="226"/>
      <c r="S44" s="226"/>
      <c r="T44" s="227"/>
    </row>
    <row r="45" spans="1:20" ht="20.25" customHeight="1" x14ac:dyDescent="0.3">
      <c r="A45" s="270"/>
      <c r="B45" s="271"/>
      <c r="C45" s="204" t="s">
        <v>30</v>
      </c>
      <c r="D45" s="275"/>
      <c r="E45" s="275"/>
      <c r="F45" s="275"/>
      <c r="G45" s="275"/>
      <c r="H45" s="275"/>
      <c r="I45" s="276"/>
      <c r="J45" s="93">
        <f>L45*M45+O45*P45</f>
        <v>0</v>
      </c>
      <c r="K45" s="94" t="s">
        <v>14</v>
      </c>
      <c r="L45" s="336">
        <v>130000</v>
      </c>
      <c r="M45" s="96"/>
      <c r="N45" s="119" t="s">
        <v>14</v>
      </c>
      <c r="O45" s="340">
        <f>L45</f>
        <v>130000</v>
      </c>
      <c r="P45" s="121"/>
      <c r="Q45" s="228"/>
      <c r="R45" s="229"/>
      <c r="S45" s="229"/>
      <c r="T45" s="230"/>
    </row>
    <row r="46" spans="1:20" ht="38.25" customHeight="1" x14ac:dyDescent="0.3">
      <c r="A46" s="281" t="s">
        <v>38</v>
      </c>
      <c r="B46" s="282"/>
      <c r="C46" s="302" t="s">
        <v>31</v>
      </c>
      <c r="D46" s="303"/>
      <c r="E46" s="303"/>
      <c r="F46" s="303"/>
      <c r="G46" s="303"/>
      <c r="H46" s="303"/>
      <c r="I46" s="304"/>
      <c r="J46" s="122">
        <f>L46*M46+O46*P46</f>
        <v>0</v>
      </c>
      <c r="K46" s="123" t="s">
        <v>14</v>
      </c>
      <c r="L46" s="338">
        <v>30000</v>
      </c>
      <c r="M46" s="125"/>
      <c r="N46" s="126" t="s">
        <v>14</v>
      </c>
      <c r="O46" s="341">
        <f>L46</f>
        <v>30000</v>
      </c>
      <c r="P46" s="128"/>
      <c r="Q46" s="222" t="s">
        <v>42</v>
      </c>
      <c r="R46" s="223"/>
      <c r="S46" s="223"/>
      <c r="T46" s="224"/>
    </row>
    <row r="47" spans="1:20" ht="20.25" customHeight="1" thickBot="1" x14ac:dyDescent="0.35">
      <c r="A47" s="293" t="s">
        <v>9</v>
      </c>
      <c r="B47" s="294"/>
      <c r="C47" s="294"/>
      <c r="D47" s="294"/>
      <c r="E47" s="295"/>
      <c r="F47" s="295"/>
      <c r="G47" s="295"/>
      <c r="H47" s="295"/>
      <c r="I47" s="295"/>
      <c r="J47" s="10">
        <f>SUM(J23:J46)</f>
        <v>0</v>
      </c>
      <c r="K47" s="290"/>
      <c r="L47" s="291"/>
      <c r="M47" s="291"/>
      <c r="N47" s="291"/>
      <c r="O47" s="291"/>
      <c r="P47" s="291"/>
      <c r="Q47" s="291"/>
      <c r="R47" s="291"/>
      <c r="S47" s="291"/>
      <c r="T47" s="292"/>
    </row>
    <row r="48" spans="1:20" ht="8.25" customHeight="1" x14ac:dyDescent="0.3"/>
    <row r="49" spans="1:20" ht="15.75" customHeight="1" thickBot="1" x14ac:dyDescent="0.35">
      <c r="A49" s="171" t="s">
        <v>64</v>
      </c>
      <c r="B49" s="171"/>
      <c r="C49" s="171"/>
      <c r="D49" s="171"/>
      <c r="E49" s="171"/>
      <c r="F49" s="171"/>
      <c r="G49" s="171"/>
      <c r="H49" s="171"/>
      <c r="I49" s="171"/>
      <c r="J49" s="171"/>
      <c r="K49" s="171"/>
      <c r="L49" s="171"/>
      <c r="M49" s="171"/>
      <c r="N49" s="171"/>
      <c r="O49" s="171"/>
      <c r="P49" s="171"/>
      <c r="Q49" s="171"/>
      <c r="R49" s="171"/>
      <c r="S49" s="171"/>
      <c r="T49" s="171"/>
    </row>
    <row r="50" spans="1:20" ht="70.5" customHeight="1" thickBot="1" x14ac:dyDescent="0.35">
      <c r="A50" s="168" t="s">
        <v>110</v>
      </c>
      <c r="B50" s="169"/>
      <c r="C50" s="169"/>
      <c r="D50" s="169"/>
      <c r="E50" s="169"/>
      <c r="F50" s="169"/>
      <c r="G50" s="169"/>
      <c r="H50" s="169"/>
      <c r="I50" s="169"/>
      <c r="J50" s="169"/>
      <c r="K50" s="169"/>
      <c r="L50" s="169"/>
      <c r="M50" s="169"/>
      <c r="N50" s="169"/>
      <c r="O50" s="169"/>
      <c r="P50" s="169"/>
      <c r="Q50" s="169"/>
      <c r="R50" s="169"/>
      <c r="S50" s="169"/>
      <c r="T50" s="170"/>
    </row>
  </sheetData>
  <sheetProtection algorithmName="SHA-512" hashValue="pHpyE1cgO1+lIdSVi45lgWECdM74/qcJxgAAdUkRX2MuebDSbKNoXhVkG0qqzy0EO2olyDo/2VFSj6jqWC3xiQ==" saltValue="6W25OBag57nliuxczwfopA==" spinCount="100000" sheet="1" selectLockedCells="1"/>
  <mergeCells count="75">
    <mergeCell ref="A9:I9"/>
    <mergeCell ref="K18:T18"/>
    <mergeCell ref="K47:T47"/>
    <mergeCell ref="B7:D7"/>
    <mergeCell ref="B8:D8"/>
    <mergeCell ref="A47:I47"/>
    <mergeCell ref="A10:I11"/>
    <mergeCell ref="A21:I22"/>
    <mergeCell ref="J10:J11"/>
    <mergeCell ref="J21:J22"/>
    <mergeCell ref="C40:I40"/>
    <mergeCell ref="C43:I43"/>
    <mergeCell ref="C44:I44"/>
    <mergeCell ref="C45:I45"/>
    <mergeCell ref="C46:I46"/>
    <mergeCell ref="I8:T8"/>
    <mergeCell ref="A1:T1"/>
    <mergeCell ref="B5:D5"/>
    <mergeCell ref="B4:D4"/>
    <mergeCell ref="B3:D3"/>
    <mergeCell ref="F7:T7"/>
    <mergeCell ref="F3:T3"/>
    <mergeCell ref="F4:T4"/>
    <mergeCell ref="F5:T5"/>
    <mergeCell ref="E6:H6"/>
    <mergeCell ref="C30:I30"/>
    <mergeCell ref="C31:I31"/>
    <mergeCell ref="A39:B43"/>
    <mergeCell ref="A44:B45"/>
    <mergeCell ref="A46:B46"/>
    <mergeCell ref="C34:I34"/>
    <mergeCell ref="C35:I35"/>
    <mergeCell ref="C36:I36"/>
    <mergeCell ref="C37:I37"/>
    <mergeCell ref="C38:I38"/>
    <mergeCell ref="C39:I39"/>
    <mergeCell ref="C41:I41"/>
    <mergeCell ref="C42:I42"/>
    <mergeCell ref="K21:M21"/>
    <mergeCell ref="N21:P21"/>
    <mergeCell ref="C32:F32"/>
    <mergeCell ref="C33:F33"/>
    <mergeCell ref="A18:I18"/>
    <mergeCell ref="A20:I20"/>
    <mergeCell ref="A23:B24"/>
    <mergeCell ref="A25:B30"/>
    <mergeCell ref="A31:B38"/>
    <mergeCell ref="C23:I23"/>
    <mergeCell ref="C24:I24"/>
    <mergeCell ref="C25:I25"/>
    <mergeCell ref="C26:I26"/>
    <mergeCell ref="C27:I27"/>
    <mergeCell ref="C28:I28"/>
    <mergeCell ref="C29:I29"/>
    <mergeCell ref="Q44:T45"/>
    <mergeCell ref="Q23:T24"/>
    <mergeCell ref="Q25:T30"/>
    <mergeCell ref="Q31:T38"/>
    <mergeCell ref="Q21:T22"/>
    <mergeCell ref="A50:T50"/>
    <mergeCell ref="A49:T49"/>
    <mergeCell ref="K10:M10"/>
    <mergeCell ref="N10:P10"/>
    <mergeCell ref="Q10:S10"/>
    <mergeCell ref="A12:B14"/>
    <mergeCell ref="A15:B17"/>
    <mergeCell ref="C12:I12"/>
    <mergeCell ref="C13:I13"/>
    <mergeCell ref="C14:I14"/>
    <mergeCell ref="C15:I15"/>
    <mergeCell ref="C16:I16"/>
    <mergeCell ref="C17:I17"/>
    <mergeCell ref="Q39:T43"/>
    <mergeCell ref="N39:P43"/>
    <mergeCell ref="Q46:T46"/>
  </mergeCells>
  <phoneticPr fontId="2" type="noConversion"/>
  <pageMargins left="0.25" right="0.38645833333333335" top="0.82395833333333335" bottom="6.9791666666666669E-2" header="0.3" footer="0.3"/>
  <pageSetup paperSize="9" scale="70" fitToWidth="0" fitToHeight="0" orientation="portrait" r:id="rId1"/>
  <headerFooter>
    <oddHeader xml:space="preserve">&amp;L
[별지 제 2호 서식]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56"/>
  <sheetViews>
    <sheetView view="pageLayout" topLeftCell="A7" workbookViewId="0">
      <selection activeCell="N16" sqref="N16"/>
    </sheetView>
  </sheetViews>
  <sheetFormatPr defaultColWidth="8.75" defaultRowHeight="16.5" x14ac:dyDescent="0.3"/>
  <cols>
    <col min="1" max="1" width="4.5" style="11" customWidth="1"/>
    <col min="2" max="2" width="2.375" style="11" customWidth="1"/>
    <col min="3" max="3" width="3.25" style="11" customWidth="1"/>
    <col min="4" max="4" width="1.875" style="11" customWidth="1"/>
    <col min="5" max="5" width="3.125" style="11" customWidth="1"/>
    <col min="6" max="6" width="1.5" style="11" customWidth="1"/>
    <col min="7" max="7" width="4.25" style="11" customWidth="1"/>
    <col min="8" max="8" width="1.375" style="11" customWidth="1"/>
    <col min="9" max="13" width="2.125" style="11" customWidth="1"/>
    <col min="14" max="14" width="3.25" style="11" customWidth="1"/>
    <col min="15" max="27" width="2.125" style="11" customWidth="1"/>
    <col min="28" max="28" width="2.75" style="11" customWidth="1"/>
    <col min="29" max="29" width="12.125" style="11" customWidth="1"/>
    <col min="30" max="30" width="4.5" style="11" customWidth="1"/>
    <col min="31" max="31" width="10.875" style="11" bestFit="1" customWidth="1"/>
    <col min="32" max="16384" width="8.75" style="11"/>
  </cols>
  <sheetData>
    <row r="1" spans="1:30" ht="43.5" customHeight="1" thickBot="1" x14ac:dyDescent="0.35">
      <c r="A1" s="328" t="s">
        <v>65</v>
      </c>
      <c r="B1" s="329"/>
      <c r="C1" s="329"/>
      <c r="D1" s="329"/>
      <c r="E1" s="329"/>
      <c r="F1" s="329"/>
      <c r="G1" s="329"/>
      <c r="H1" s="329"/>
      <c r="I1" s="329"/>
      <c r="J1" s="329"/>
      <c r="K1" s="329"/>
      <c r="L1" s="329"/>
      <c r="M1" s="329"/>
      <c r="N1" s="329"/>
      <c r="O1" s="329"/>
      <c r="P1" s="329"/>
      <c r="Q1" s="329"/>
      <c r="R1" s="329"/>
      <c r="S1" s="329"/>
      <c r="T1" s="329"/>
      <c r="U1" s="329"/>
      <c r="V1" s="329"/>
      <c r="W1" s="329"/>
      <c r="X1" s="329"/>
      <c r="Y1" s="329"/>
      <c r="Z1" s="329"/>
      <c r="AA1" s="329"/>
      <c r="AB1" s="329"/>
      <c r="AC1" s="329"/>
      <c r="AD1" s="330"/>
    </row>
    <row r="2" spans="1:30" ht="15" customHeight="1" x14ac:dyDescent="0.3">
      <c r="A2" s="12"/>
      <c r="B2" s="13"/>
      <c r="C2" s="13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5"/>
    </row>
    <row r="3" spans="1:30" s="22" customFormat="1" ht="24.75" customHeight="1" x14ac:dyDescent="0.3">
      <c r="A3" s="16"/>
      <c r="B3" s="17" t="s">
        <v>66</v>
      </c>
      <c r="C3" s="331" t="s">
        <v>92</v>
      </c>
      <c r="D3" s="331"/>
      <c r="E3" s="331"/>
      <c r="F3" s="18" t="s">
        <v>67</v>
      </c>
      <c r="G3" s="19">
        <f>공연!F3</f>
        <v>0</v>
      </c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1"/>
    </row>
    <row r="4" spans="1:30" s="22" customFormat="1" ht="24.75" customHeight="1" x14ac:dyDescent="0.3">
      <c r="A4" s="16"/>
      <c r="B4" s="17" t="s">
        <v>68</v>
      </c>
      <c r="C4" s="331" t="s">
        <v>69</v>
      </c>
      <c r="D4" s="331"/>
      <c r="E4" s="331"/>
      <c r="F4" s="18" t="s">
        <v>67</v>
      </c>
      <c r="G4" s="19">
        <f>공연!F4</f>
        <v>0</v>
      </c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1"/>
    </row>
    <row r="5" spans="1:30" s="22" customFormat="1" ht="24.75" customHeight="1" x14ac:dyDescent="0.3">
      <c r="A5" s="16"/>
      <c r="B5" s="17" t="s">
        <v>70</v>
      </c>
      <c r="C5" s="331" t="s">
        <v>71</v>
      </c>
      <c r="D5" s="331"/>
      <c r="E5" s="331"/>
      <c r="F5" s="18" t="s">
        <v>67</v>
      </c>
      <c r="G5" s="19">
        <f>공연!F5</f>
        <v>0</v>
      </c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1"/>
    </row>
    <row r="6" spans="1:30" ht="24.75" customHeight="1" x14ac:dyDescent="0.3">
      <c r="A6" s="12"/>
      <c r="B6" s="23"/>
      <c r="C6" s="24"/>
      <c r="D6" s="24"/>
      <c r="E6" s="24"/>
      <c r="F6" s="13"/>
      <c r="G6" s="320" t="str">
        <f>공연!E6</f>
        <v>( 공연시간 :</v>
      </c>
      <c r="H6" s="320"/>
      <c r="I6" s="320"/>
      <c r="J6" s="320"/>
      <c r="K6" s="320"/>
      <c r="L6" s="320"/>
      <c r="M6" s="321" t="str">
        <f>공연!J6&amp;" )"</f>
        <v xml:space="preserve"> )</v>
      </c>
      <c r="N6" s="322"/>
      <c r="O6" s="322"/>
      <c r="P6" s="322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5"/>
    </row>
    <row r="7" spans="1:30" ht="9" customHeight="1" x14ac:dyDescent="0.3">
      <c r="A7" s="12"/>
      <c r="B7" s="23"/>
      <c r="C7" s="13"/>
      <c r="D7" s="13"/>
      <c r="E7" s="13"/>
      <c r="F7" s="13"/>
      <c r="G7" s="13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5"/>
    </row>
    <row r="8" spans="1:30" x14ac:dyDescent="0.3">
      <c r="A8" s="12"/>
      <c r="B8" s="23" t="s">
        <v>72</v>
      </c>
      <c r="C8" s="315" t="s">
        <v>73</v>
      </c>
      <c r="D8" s="315"/>
      <c r="E8" s="315"/>
      <c r="F8" s="13"/>
      <c r="G8" s="13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5"/>
    </row>
    <row r="9" spans="1:30" x14ac:dyDescent="0.3">
      <c r="A9" s="12"/>
      <c r="B9" s="14"/>
      <c r="C9" s="25" t="s">
        <v>74</v>
      </c>
      <c r="D9" s="309" t="s">
        <v>75</v>
      </c>
      <c r="E9" s="309"/>
      <c r="F9" s="309"/>
      <c r="G9" s="309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312">
        <f>SUM(AC10:AD25)</f>
        <v>0</v>
      </c>
      <c r="AC9" s="312"/>
      <c r="AD9" s="313"/>
    </row>
    <row r="10" spans="1:30" s="33" customFormat="1" ht="16.5" customHeight="1" x14ac:dyDescent="0.3">
      <c r="A10" s="27"/>
      <c r="B10" s="28"/>
      <c r="C10" s="28"/>
      <c r="D10" s="29" t="s">
        <v>76</v>
      </c>
      <c r="E10" s="326" t="s">
        <v>77</v>
      </c>
      <c r="F10" s="326"/>
      <c r="G10" s="326"/>
      <c r="H10" s="28" t="s">
        <v>78</v>
      </c>
      <c r="I10" s="30" t="s">
        <v>107</v>
      </c>
      <c r="J10" s="30"/>
      <c r="K10" s="30"/>
      <c r="L10" s="310" t="s">
        <v>108</v>
      </c>
      <c r="M10" s="310"/>
      <c r="N10" s="28"/>
      <c r="O10" s="28" t="s">
        <v>79</v>
      </c>
      <c r="P10" s="31" t="s">
        <v>80</v>
      </c>
      <c r="Q10" s="308">
        <v>99000</v>
      </c>
      <c r="R10" s="308"/>
      <c r="S10" s="308"/>
      <c r="T10" s="308"/>
      <c r="U10" s="308"/>
      <c r="V10" s="31" t="s">
        <v>80</v>
      </c>
      <c r="W10" s="311">
        <v>0.5</v>
      </c>
      <c r="X10" s="311"/>
      <c r="Y10" s="28"/>
      <c r="Z10" s="31"/>
      <c r="AA10" s="32"/>
      <c r="AB10" s="28"/>
      <c r="AC10" s="306">
        <f>N10*Q10*W10</f>
        <v>0</v>
      </c>
      <c r="AD10" s="307"/>
    </row>
    <row r="11" spans="1:30" s="33" customFormat="1" ht="16.5" customHeight="1" x14ac:dyDescent="0.3">
      <c r="A11" s="27"/>
      <c r="B11" s="28"/>
      <c r="C11" s="28"/>
      <c r="D11" s="29"/>
      <c r="E11" s="34"/>
      <c r="F11" s="34"/>
      <c r="G11" s="34"/>
      <c r="H11" s="28"/>
      <c r="I11" s="30"/>
      <c r="J11" s="30"/>
      <c r="K11" s="30"/>
      <c r="L11" s="310" t="s">
        <v>109</v>
      </c>
      <c r="M11" s="310"/>
      <c r="N11" s="28"/>
      <c r="O11" s="28" t="s">
        <v>79</v>
      </c>
      <c r="P11" s="31" t="s">
        <v>80</v>
      </c>
      <c r="Q11" s="308">
        <v>143000</v>
      </c>
      <c r="R11" s="308"/>
      <c r="S11" s="308"/>
      <c r="T11" s="308"/>
      <c r="U11" s="308"/>
      <c r="V11" s="31" t="s">
        <v>80</v>
      </c>
      <c r="W11" s="311">
        <v>0.5</v>
      </c>
      <c r="X11" s="311"/>
      <c r="Y11" s="28"/>
      <c r="Z11" s="31"/>
      <c r="AA11" s="32"/>
      <c r="AB11" s="28"/>
      <c r="AC11" s="306">
        <f>N11*Q11*W11</f>
        <v>0</v>
      </c>
      <c r="AD11" s="307"/>
    </row>
    <row r="12" spans="1:30" s="33" customFormat="1" ht="16.5" customHeight="1" x14ac:dyDescent="0.3">
      <c r="A12" s="27"/>
      <c r="B12" s="28"/>
      <c r="C12" s="28"/>
      <c r="D12" s="29"/>
      <c r="E12" s="34"/>
      <c r="F12" s="34"/>
      <c r="G12" s="34"/>
      <c r="H12" s="28"/>
      <c r="I12" s="30"/>
      <c r="J12" s="30"/>
      <c r="K12" s="30"/>
      <c r="L12" s="35"/>
      <c r="M12" s="35"/>
      <c r="N12" s="28"/>
      <c r="O12" s="28"/>
      <c r="P12" s="31"/>
      <c r="Q12" s="38"/>
      <c r="R12" s="38"/>
      <c r="S12" s="38"/>
      <c r="T12" s="38"/>
      <c r="U12" s="38"/>
      <c r="V12" s="31"/>
      <c r="W12" s="32"/>
      <c r="X12" s="32"/>
      <c r="Y12" s="28"/>
      <c r="Z12" s="31"/>
      <c r="AA12" s="32"/>
      <c r="AB12" s="28"/>
      <c r="AC12" s="39"/>
      <c r="AD12" s="40"/>
    </row>
    <row r="13" spans="1:30" s="33" customFormat="1" ht="11.25" customHeight="1" x14ac:dyDescent="0.3">
      <c r="A13" s="27"/>
      <c r="B13" s="28"/>
      <c r="C13" s="28"/>
      <c r="D13" s="29"/>
      <c r="E13" s="34"/>
      <c r="F13" s="34"/>
      <c r="G13" s="34"/>
      <c r="H13" s="28"/>
      <c r="I13" s="32"/>
      <c r="J13" s="35"/>
      <c r="K13" s="35"/>
      <c r="L13" s="32"/>
      <c r="M13" s="31"/>
      <c r="N13" s="28"/>
      <c r="O13" s="28"/>
      <c r="P13" s="31"/>
      <c r="Q13" s="310"/>
      <c r="R13" s="310"/>
      <c r="S13" s="310"/>
      <c r="T13" s="310"/>
      <c r="U13" s="310"/>
      <c r="V13" s="30"/>
      <c r="W13" s="28"/>
      <c r="X13" s="28"/>
      <c r="Y13" s="28"/>
      <c r="Z13" s="31"/>
      <c r="AA13" s="32"/>
      <c r="AB13" s="28"/>
      <c r="AC13" s="28"/>
      <c r="AD13" s="36"/>
    </row>
    <row r="14" spans="1:30" s="33" customFormat="1" ht="16.5" customHeight="1" x14ac:dyDescent="0.3">
      <c r="A14" s="27"/>
      <c r="B14" s="28"/>
      <c r="C14" s="28"/>
      <c r="D14" s="29" t="s">
        <v>76</v>
      </c>
      <c r="E14" s="305" t="s">
        <v>81</v>
      </c>
      <c r="F14" s="305"/>
      <c r="G14" s="305"/>
      <c r="H14" s="28" t="s">
        <v>78</v>
      </c>
      <c r="I14" s="305" t="s">
        <v>95</v>
      </c>
      <c r="J14" s="305"/>
      <c r="K14" s="305"/>
      <c r="L14" s="305"/>
      <c r="M14" s="305"/>
      <c r="N14" s="52">
        <f>공연!$P$23</f>
        <v>0</v>
      </c>
      <c r="O14" s="28" t="s">
        <v>79</v>
      </c>
      <c r="P14" s="31" t="s">
        <v>80</v>
      </c>
      <c r="Q14" s="308">
        <f>공연!O23</f>
        <v>40000</v>
      </c>
      <c r="R14" s="308"/>
      <c r="S14" s="308"/>
      <c r="T14" s="308"/>
      <c r="U14" s="308"/>
      <c r="V14" s="31"/>
      <c r="W14" s="311"/>
      <c r="X14" s="311"/>
      <c r="Y14" s="30"/>
      <c r="Z14" s="28"/>
      <c r="AA14" s="28"/>
      <c r="AB14" s="28"/>
      <c r="AC14" s="306">
        <f>N14*Q14</f>
        <v>0</v>
      </c>
      <c r="AD14" s="307"/>
    </row>
    <row r="15" spans="1:30" s="33" customFormat="1" ht="16.5" customHeight="1" x14ac:dyDescent="0.3">
      <c r="A15" s="27"/>
      <c r="B15" s="28"/>
      <c r="C15" s="28"/>
      <c r="D15" s="29" t="s">
        <v>76</v>
      </c>
      <c r="E15" s="305" t="s">
        <v>81</v>
      </c>
      <c r="F15" s="305"/>
      <c r="G15" s="305"/>
      <c r="H15" s="28" t="s">
        <v>78</v>
      </c>
      <c r="I15" s="305" t="s">
        <v>94</v>
      </c>
      <c r="J15" s="305"/>
      <c r="K15" s="305"/>
      <c r="L15" s="305"/>
      <c r="M15" s="305"/>
      <c r="N15" s="52">
        <f>공연!$P$24</f>
        <v>0</v>
      </c>
      <c r="O15" s="28" t="s">
        <v>79</v>
      </c>
      <c r="P15" s="31" t="s">
        <v>80</v>
      </c>
      <c r="Q15" s="308">
        <f>공연!O24</f>
        <v>15000</v>
      </c>
      <c r="R15" s="308"/>
      <c r="S15" s="308"/>
      <c r="T15" s="308"/>
      <c r="U15" s="308"/>
      <c r="V15" s="31"/>
      <c r="W15" s="32"/>
      <c r="X15" s="32"/>
      <c r="Y15" s="30"/>
      <c r="Z15" s="28"/>
      <c r="AA15" s="28"/>
      <c r="AB15" s="28"/>
      <c r="AC15" s="306">
        <f t="shared" ref="AC15:AC24" si="0">N15*Q15</f>
        <v>0</v>
      </c>
      <c r="AD15" s="307"/>
    </row>
    <row r="16" spans="1:30" s="33" customFormat="1" ht="16.5" customHeight="1" x14ac:dyDescent="0.3">
      <c r="A16" s="27"/>
      <c r="B16" s="28"/>
      <c r="C16" s="28"/>
      <c r="D16" s="29" t="s">
        <v>76</v>
      </c>
      <c r="E16" s="305" t="s">
        <v>81</v>
      </c>
      <c r="F16" s="305"/>
      <c r="G16" s="305"/>
      <c r="H16" s="28" t="s">
        <v>78</v>
      </c>
      <c r="I16" s="305" t="s">
        <v>96</v>
      </c>
      <c r="J16" s="305"/>
      <c r="K16" s="305"/>
      <c r="L16" s="305"/>
      <c r="M16" s="305"/>
      <c r="N16" s="52">
        <f>공연!$P$25</f>
        <v>0</v>
      </c>
      <c r="O16" s="28" t="s">
        <v>79</v>
      </c>
      <c r="P16" s="31" t="s">
        <v>80</v>
      </c>
      <c r="Q16" s="308">
        <f>공연!O25</f>
        <v>35000</v>
      </c>
      <c r="R16" s="308"/>
      <c r="S16" s="308"/>
      <c r="T16" s="308"/>
      <c r="U16" s="308"/>
      <c r="V16" s="31"/>
      <c r="W16" s="32"/>
      <c r="X16" s="32"/>
      <c r="Y16" s="30"/>
      <c r="Z16" s="28"/>
      <c r="AA16" s="28"/>
      <c r="AB16" s="28"/>
      <c r="AC16" s="306">
        <f t="shared" si="0"/>
        <v>0</v>
      </c>
      <c r="AD16" s="307"/>
    </row>
    <row r="17" spans="1:30" s="33" customFormat="1" ht="16.5" customHeight="1" x14ac:dyDescent="0.3">
      <c r="A17" s="27"/>
      <c r="B17" s="28"/>
      <c r="C17" s="28"/>
      <c r="D17" s="29" t="s">
        <v>76</v>
      </c>
      <c r="E17" s="305" t="s">
        <v>81</v>
      </c>
      <c r="F17" s="305"/>
      <c r="G17" s="305"/>
      <c r="H17" s="28" t="s">
        <v>78</v>
      </c>
      <c r="I17" s="305" t="s">
        <v>97</v>
      </c>
      <c r="J17" s="305"/>
      <c r="K17" s="305"/>
      <c r="L17" s="305"/>
      <c r="M17" s="305"/>
      <c r="N17" s="52">
        <f>공연!$P$31</f>
        <v>0</v>
      </c>
      <c r="O17" s="28" t="s">
        <v>79</v>
      </c>
      <c r="P17" s="31" t="s">
        <v>80</v>
      </c>
      <c r="Q17" s="308">
        <f>공연!O31</f>
        <v>15000</v>
      </c>
      <c r="R17" s="308"/>
      <c r="S17" s="308"/>
      <c r="T17" s="308"/>
      <c r="U17" s="308"/>
      <c r="V17" s="31"/>
      <c r="W17" s="32"/>
      <c r="X17" s="32"/>
      <c r="Y17" s="30"/>
      <c r="Z17" s="28"/>
      <c r="AA17" s="28"/>
      <c r="AB17" s="28"/>
      <c r="AC17" s="306">
        <f t="shared" si="0"/>
        <v>0</v>
      </c>
      <c r="AD17" s="307"/>
    </row>
    <row r="18" spans="1:30" s="33" customFormat="1" ht="16.5" customHeight="1" x14ac:dyDescent="0.3">
      <c r="A18" s="27"/>
      <c r="B18" s="28"/>
      <c r="C18" s="28"/>
      <c r="D18" s="29" t="s">
        <v>76</v>
      </c>
      <c r="E18" s="305" t="s">
        <v>81</v>
      </c>
      <c r="F18" s="305"/>
      <c r="G18" s="305"/>
      <c r="H18" s="28" t="s">
        <v>78</v>
      </c>
      <c r="I18" s="305" t="s">
        <v>99</v>
      </c>
      <c r="J18" s="305"/>
      <c r="K18" s="305"/>
      <c r="L18" s="305"/>
      <c r="M18" s="305"/>
      <c r="N18" s="52">
        <f>공연!$P$32</f>
        <v>0</v>
      </c>
      <c r="O18" s="28" t="s">
        <v>79</v>
      </c>
      <c r="P18" s="31" t="s">
        <v>80</v>
      </c>
      <c r="Q18" s="308">
        <f>공연!O32</f>
        <v>5000</v>
      </c>
      <c r="R18" s="308"/>
      <c r="S18" s="308"/>
      <c r="T18" s="308"/>
      <c r="U18" s="308"/>
      <c r="V18" s="51" t="s">
        <v>105</v>
      </c>
      <c r="W18" s="32">
        <f>공연!H32</f>
        <v>3</v>
      </c>
      <c r="X18" s="32" t="s">
        <v>106</v>
      </c>
      <c r="Y18" s="30"/>
      <c r="Z18" s="28"/>
      <c r="AA18" s="28"/>
      <c r="AB18" s="28"/>
      <c r="AC18" s="306">
        <f t="shared" si="0"/>
        <v>0</v>
      </c>
      <c r="AD18" s="307"/>
    </row>
    <row r="19" spans="1:30" s="33" customFormat="1" ht="16.5" customHeight="1" x14ac:dyDescent="0.3">
      <c r="A19" s="27"/>
      <c r="B19" s="28"/>
      <c r="C19" s="28"/>
      <c r="D19" s="29" t="s">
        <v>76</v>
      </c>
      <c r="E19" s="305" t="s">
        <v>81</v>
      </c>
      <c r="F19" s="305"/>
      <c r="G19" s="305"/>
      <c r="H19" s="28" t="s">
        <v>78</v>
      </c>
      <c r="I19" s="305" t="s">
        <v>98</v>
      </c>
      <c r="J19" s="305"/>
      <c r="K19" s="305"/>
      <c r="L19" s="305"/>
      <c r="M19" s="305"/>
      <c r="N19" s="52">
        <f>공연!$P$33</f>
        <v>0</v>
      </c>
      <c r="O19" s="28" t="s">
        <v>79</v>
      </c>
      <c r="P19" s="31" t="s">
        <v>80</v>
      </c>
      <c r="Q19" s="308">
        <f>공연!O33</f>
        <v>10000</v>
      </c>
      <c r="R19" s="308"/>
      <c r="S19" s="308"/>
      <c r="T19" s="308"/>
      <c r="U19" s="308"/>
      <c r="V19" s="51" t="s">
        <v>105</v>
      </c>
      <c r="W19" s="32">
        <f>공연!H33</f>
        <v>2</v>
      </c>
      <c r="X19" s="32" t="s">
        <v>106</v>
      </c>
      <c r="Y19" s="30"/>
      <c r="Z19" s="28"/>
      <c r="AA19" s="28"/>
      <c r="AB19" s="28"/>
      <c r="AC19" s="306">
        <f t="shared" si="0"/>
        <v>0</v>
      </c>
      <c r="AD19" s="307"/>
    </row>
    <row r="20" spans="1:30" s="33" customFormat="1" ht="16.5" customHeight="1" x14ac:dyDescent="0.3">
      <c r="A20" s="27"/>
      <c r="B20" s="28"/>
      <c r="C20" s="28"/>
      <c r="D20" s="29" t="s">
        <v>76</v>
      </c>
      <c r="E20" s="305" t="s">
        <v>81</v>
      </c>
      <c r="F20" s="305"/>
      <c r="G20" s="305"/>
      <c r="H20" s="28" t="s">
        <v>78</v>
      </c>
      <c r="I20" s="305" t="s">
        <v>100</v>
      </c>
      <c r="J20" s="305"/>
      <c r="K20" s="305"/>
      <c r="L20" s="305"/>
      <c r="M20" s="305"/>
      <c r="N20" s="52">
        <f>공연!$P$34</f>
        <v>0</v>
      </c>
      <c r="O20" s="28" t="s">
        <v>79</v>
      </c>
      <c r="P20" s="31" t="s">
        <v>80</v>
      </c>
      <c r="Q20" s="308">
        <f>공연!O34</f>
        <v>5000</v>
      </c>
      <c r="R20" s="308"/>
      <c r="S20" s="308"/>
      <c r="T20" s="308"/>
      <c r="U20" s="308"/>
      <c r="V20" s="31"/>
      <c r="W20" s="32"/>
      <c r="X20" s="32"/>
      <c r="Y20" s="30"/>
      <c r="Z20" s="28"/>
      <c r="AA20" s="28"/>
      <c r="AB20" s="28"/>
      <c r="AC20" s="306">
        <f t="shared" si="0"/>
        <v>0</v>
      </c>
      <c r="AD20" s="307"/>
    </row>
    <row r="21" spans="1:30" s="33" customFormat="1" ht="16.5" customHeight="1" x14ac:dyDescent="0.3">
      <c r="A21" s="27"/>
      <c r="B21" s="28"/>
      <c r="C21" s="28"/>
      <c r="D21" s="29" t="s">
        <v>76</v>
      </c>
      <c r="E21" s="305" t="s">
        <v>81</v>
      </c>
      <c r="F21" s="305"/>
      <c r="G21" s="305"/>
      <c r="H21" s="28" t="s">
        <v>78</v>
      </c>
      <c r="I21" s="314" t="s">
        <v>23</v>
      </c>
      <c r="J21" s="314"/>
      <c r="K21" s="314"/>
      <c r="L21" s="314"/>
      <c r="M21" s="314"/>
      <c r="N21" s="52">
        <f>공연!$P$35</f>
        <v>0</v>
      </c>
      <c r="O21" s="28" t="s">
        <v>79</v>
      </c>
      <c r="P21" s="31" t="s">
        <v>80</v>
      </c>
      <c r="Q21" s="308">
        <f>공연!O35</f>
        <v>2500</v>
      </c>
      <c r="R21" s="308"/>
      <c r="S21" s="308"/>
      <c r="T21" s="308"/>
      <c r="U21" s="308"/>
      <c r="V21" s="31"/>
      <c r="W21" s="32"/>
      <c r="X21" s="32"/>
      <c r="Y21" s="30"/>
      <c r="Z21" s="28"/>
      <c r="AA21" s="28"/>
      <c r="AB21" s="28"/>
      <c r="AC21" s="306">
        <f t="shared" si="0"/>
        <v>0</v>
      </c>
      <c r="AD21" s="307"/>
    </row>
    <row r="22" spans="1:30" s="33" customFormat="1" ht="16.5" customHeight="1" x14ac:dyDescent="0.3">
      <c r="A22" s="27"/>
      <c r="B22" s="28"/>
      <c r="C22" s="28"/>
      <c r="D22" s="29" t="s">
        <v>76</v>
      </c>
      <c r="E22" s="305" t="s">
        <v>81</v>
      </c>
      <c r="F22" s="305"/>
      <c r="G22" s="305"/>
      <c r="H22" s="28" t="s">
        <v>78</v>
      </c>
      <c r="I22" s="314" t="s">
        <v>101</v>
      </c>
      <c r="J22" s="314"/>
      <c r="K22" s="314"/>
      <c r="L22" s="314"/>
      <c r="M22" s="314"/>
      <c r="N22" s="52">
        <f>공연!$P$37</f>
        <v>0</v>
      </c>
      <c r="O22" s="28" t="s">
        <v>79</v>
      </c>
      <c r="P22" s="31" t="s">
        <v>80</v>
      </c>
      <c r="Q22" s="308">
        <f>공연!O37</f>
        <v>10000</v>
      </c>
      <c r="R22" s="308"/>
      <c r="S22" s="308"/>
      <c r="T22" s="308"/>
      <c r="U22" s="308"/>
      <c r="V22" s="31"/>
      <c r="W22" s="32"/>
      <c r="X22" s="32"/>
      <c r="Y22" s="30"/>
      <c r="Z22" s="28"/>
      <c r="AA22" s="28"/>
      <c r="AB22" s="28"/>
      <c r="AC22" s="306">
        <f t="shared" si="0"/>
        <v>0</v>
      </c>
      <c r="AD22" s="307"/>
    </row>
    <row r="23" spans="1:30" s="33" customFormat="1" ht="16.5" customHeight="1" x14ac:dyDescent="0.3">
      <c r="A23" s="27"/>
      <c r="B23" s="28"/>
      <c r="C23" s="28"/>
      <c r="D23" s="29" t="s">
        <v>76</v>
      </c>
      <c r="E23" s="305" t="s">
        <v>81</v>
      </c>
      <c r="F23" s="305"/>
      <c r="G23" s="305"/>
      <c r="H23" s="28" t="s">
        <v>78</v>
      </c>
      <c r="I23" s="305" t="s">
        <v>29</v>
      </c>
      <c r="J23" s="305"/>
      <c r="K23" s="305"/>
      <c r="L23" s="305"/>
      <c r="M23" s="305"/>
      <c r="N23" s="52">
        <f>공연!$P$44</f>
        <v>0</v>
      </c>
      <c r="O23" s="28" t="s">
        <v>79</v>
      </c>
      <c r="P23" s="31" t="s">
        <v>80</v>
      </c>
      <c r="Q23" s="308">
        <f>공연!O44</f>
        <v>110000</v>
      </c>
      <c r="R23" s="308"/>
      <c r="S23" s="308"/>
      <c r="T23" s="308"/>
      <c r="U23" s="308"/>
      <c r="V23" s="31"/>
      <c r="W23" s="32"/>
      <c r="X23" s="32"/>
      <c r="Y23" s="30"/>
      <c r="Z23" s="28"/>
      <c r="AA23" s="28"/>
      <c r="AB23" s="28"/>
      <c r="AC23" s="306">
        <f t="shared" si="0"/>
        <v>0</v>
      </c>
      <c r="AD23" s="307"/>
    </row>
    <row r="24" spans="1:30" s="33" customFormat="1" ht="16.5" customHeight="1" x14ac:dyDescent="0.3">
      <c r="A24" s="27"/>
      <c r="B24" s="28"/>
      <c r="C24" s="28"/>
      <c r="D24" s="29" t="s">
        <v>76</v>
      </c>
      <c r="E24" s="305" t="s">
        <v>81</v>
      </c>
      <c r="F24" s="305"/>
      <c r="G24" s="305"/>
      <c r="H24" s="28" t="s">
        <v>78</v>
      </c>
      <c r="I24" s="305" t="s">
        <v>30</v>
      </c>
      <c r="J24" s="305"/>
      <c r="K24" s="305"/>
      <c r="L24" s="305"/>
      <c r="M24" s="305"/>
      <c r="N24" s="52">
        <f>공연!$P$45</f>
        <v>0</v>
      </c>
      <c r="O24" s="28" t="s">
        <v>79</v>
      </c>
      <c r="P24" s="31" t="s">
        <v>80</v>
      </c>
      <c r="Q24" s="308">
        <f>공연!O45</f>
        <v>130000</v>
      </c>
      <c r="R24" s="308"/>
      <c r="S24" s="308"/>
      <c r="T24" s="308"/>
      <c r="U24" s="308"/>
      <c r="V24" s="31"/>
      <c r="W24" s="32"/>
      <c r="X24" s="32"/>
      <c r="Y24" s="30"/>
      <c r="Z24" s="28"/>
      <c r="AA24" s="28"/>
      <c r="AB24" s="28"/>
      <c r="AC24" s="306">
        <f t="shared" si="0"/>
        <v>0</v>
      </c>
      <c r="AD24" s="307"/>
    </row>
    <row r="25" spans="1:30" x14ac:dyDescent="0.3">
      <c r="A25" s="12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5"/>
    </row>
    <row r="26" spans="1:30" x14ac:dyDescent="0.3">
      <c r="A26" s="12"/>
      <c r="B26" s="14"/>
      <c r="C26" s="26" t="s">
        <v>82</v>
      </c>
      <c r="D26" s="309" t="s">
        <v>83</v>
      </c>
      <c r="E26" s="309"/>
      <c r="F26" s="309"/>
      <c r="G26" s="309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312">
        <f>SUM(AB27:AD43)</f>
        <v>165000</v>
      </c>
      <c r="AC26" s="312"/>
      <c r="AD26" s="313"/>
    </row>
    <row r="27" spans="1:30" s="33" customFormat="1" ht="16.5" customHeight="1" x14ac:dyDescent="0.3">
      <c r="A27" s="27"/>
      <c r="B27" s="28"/>
      <c r="C27" s="28"/>
      <c r="D27" s="29" t="s">
        <v>76</v>
      </c>
      <c r="E27" s="305" t="s">
        <v>77</v>
      </c>
      <c r="F27" s="305"/>
      <c r="G27" s="305"/>
      <c r="H27" s="28" t="s">
        <v>78</v>
      </c>
      <c r="I27" s="30" t="s">
        <v>107</v>
      </c>
      <c r="J27" s="30"/>
      <c r="K27" s="30"/>
      <c r="L27" s="310" t="s">
        <v>84</v>
      </c>
      <c r="M27" s="310"/>
      <c r="N27" s="28">
        <v>1</v>
      </c>
      <c r="O27" s="28" t="s">
        <v>79</v>
      </c>
      <c r="P27" s="31" t="s">
        <v>80</v>
      </c>
      <c r="Q27" s="308">
        <v>165000</v>
      </c>
      <c r="R27" s="308"/>
      <c r="S27" s="308"/>
      <c r="T27" s="308"/>
      <c r="U27" s="308"/>
      <c r="V27" s="31"/>
      <c r="W27" s="311"/>
      <c r="X27" s="311"/>
      <c r="Y27" s="28"/>
      <c r="Z27" s="31"/>
      <c r="AA27" s="32"/>
      <c r="AB27" s="28"/>
      <c r="AC27" s="306">
        <f>N27*Q27</f>
        <v>165000</v>
      </c>
      <c r="AD27" s="307"/>
    </row>
    <row r="28" spans="1:30" s="33" customFormat="1" ht="11.25" customHeight="1" x14ac:dyDescent="0.3">
      <c r="A28" s="27"/>
      <c r="B28" s="28"/>
      <c r="C28" s="28"/>
      <c r="D28" s="29"/>
      <c r="E28" s="37"/>
      <c r="F28" s="37"/>
      <c r="G28" s="37"/>
      <c r="H28" s="28"/>
      <c r="I28" s="30"/>
      <c r="J28" s="30"/>
      <c r="K28" s="30"/>
      <c r="L28" s="35"/>
      <c r="M28" s="35"/>
      <c r="N28" s="28"/>
      <c r="O28" s="28"/>
      <c r="P28" s="31"/>
      <c r="Q28" s="38"/>
      <c r="R28" s="38"/>
      <c r="S28" s="38"/>
      <c r="T28" s="38"/>
      <c r="U28" s="38"/>
      <c r="V28" s="31"/>
      <c r="W28" s="32"/>
      <c r="X28" s="32"/>
      <c r="Y28" s="28"/>
      <c r="Z28" s="31"/>
      <c r="AA28" s="32"/>
      <c r="AB28" s="28"/>
      <c r="AC28" s="39"/>
      <c r="AD28" s="40"/>
    </row>
    <row r="29" spans="1:30" s="33" customFormat="1" ht="16.5" customHeight="1" x14ac:dyDescent="0.3">
      <c r="A29" s="27"/>
      <c r="B29" s="28"/>
      <c r="C29" s="28"/>
      <c r="D29" s="29" t="s">
        <v>76</v>
      </c>
      <c r="E29" s="305" t="s">
        <v>81</v>
      </c>
      <c r="F29" s="305"/>
      <c r="G29" s="305"/>
      <c r="H29" s="28" t="s">
        <v>78</v>
      </c>
      <c r="I29" s="305" t="s">
        <v>95</v>
      </c>
      <c r="J29" s="305"/>
      <c r="K29" s="305"/>
      <c r="L29" s="305"/>
      <c r="M29" s="305"/>
      <c r="N29" s="50">
        <f>공연!M23</f>
        <v>0</v>
      </c>
      <c r="O29" s="28" t="s">
        <v>79</v>
      </c>
      <c r="P29" s="31" t="s">
        <v>80</v>
      </c>
      <c r="Q29" s="308">
        <f>공연!L23</f>
        <v>80000</v>
      </c>
      <c r="R29" s="308"/>
      <c r="S29" s="308"/>
      <c r="T29" s="308"/>
      <c r="U29" s="308"/>
      <c r="V29" s="31"/>
      <c r="W29" s="32"/>
      <c r="X29" s="32"/>
      <c r="Y29" s="28"/>
      <c r="Z29" s="28"/>
      <c r="AA29" s="28"/>
      <c r="AB29" s="28"/>
      <c r="AC29" s="306">
        <f>N29*Q29</f>
        <v>0</v>
      </c>
      <c r="AD29" s="307"/>
    </row>
    <row r="30" spans="1:30" s="33" customFormat="1" ht="16.5" customHeight="1" x14ac:dyDescent="0.3">
      <c r="A30" s="27"/>
      <c r="B30" s="28"/>
      <c r="C30" s="28"/>
      <c r="D30" s="29" t="s">
        <v>76</v>
      </c>
      <c r="E30" s="305" t="s">
        <v>81</v>
      </c>
      <c r="F30" s="305"/>
      <c r="G30" s="305"/>
      <c r="H30" s="28" t="s">
        <v>78</v>
      </c>
      <c r="I30" s="305" t="s">
        <v>94</v>
      </c>
      <c r="J30" s="305"/>
      <c r="K30" s="305"/>
      <c r="L30" s="305"/>
      <c r="M30" s="305"/>
      <c r="N30" s="50">
        <f>공연!M24</f>
        <v>0</v>
      </c>
      <c r="O30" s="28" t="s">
        <v>79</v>
      </c>
      <c r="P30" s="31" t="s">
        <v>80</v>
      </c>
      <c r="Q30" s="308">
        <f>공연!L24</f>
        <v>30000</v>
      </c>
      <c r="R30" s="308"/>
      <c r="S30" s="308"/>
      <c r="T30" s="308"/>
      <c r="U30" s="308"/>
      <c r="V30" s="31"/>
      <c r="W30" s="32"/>
      <c r="X30" s="32"/>
      <c r="Y30" s="28"/>
      <c r="Z30" s="28"/>
      <c r="AA30" s="28"/>
      <c r="AB30" s="28"/>
      <c r="AC30" s="306">
        <f t="shared" ref="AC30:AC41" si="1">N30*Q30</f>
        <v>0</v>
      </c>
      <c r="AD30" s="307"/>
    </row>
    <row r="31" spans="1:30" s="33" customFormat="1" ht="16.5" customHeight="1" x14ac:dyDescent="0.3">
      <c r="A31" s="27"/>
      <c r="B31" s="28"/>
      <c r="C31" s="28"/>
      <c r="D31" s="29" t="s">
        <v>76</v>
      </c>
      <c r="E31" s="305" t="s">
        <v>81</v>
      </c>
      <c r="F31" s="305"/>
      <c r="G31" s="305"/>
      <c r="H31" s="28" t="s">
        <v>78</v>
      </c>
      <c r="I31" s="305" t="s">
        <v>96</v>
      </c>
      <c r="J31" s="305"/>
      <c r="K31" s="305"/>
      <c r="L31" s="305"/>
      <c r="M31" s="305"/>
      <c r="N31" s="50">
        <f>공연!M25</f>
        <v>0</v>
      </c>
      <c r="O31" s="28" t="s">
        <v>79</v>
      </c>
      <c r="P31" s="31" t="s">
        <v>80</v>
      </c>
      <c r="Q31" s="308">
        <f>공연!L25</f>
        <v>70000</v>
      </c>
      <c r="R31" s="308"/>
      <c r="S31" s="308"/>
      <c r="T31" s="308"/>
      <c r="U31" s="308"/>
      <c r="V31" s="31"/>
      <c r="W31" s="32"/>
      <c r="X31" s="32"/>
      <c r="Y31" s="28"/>
      <c r="Z31" s="28"/>
      <c r="AA31" s="28"/>
      <c r="AB31" s="28"/>
      <c r="AC31" s="306">
        <f t="shared" si="1"/>
        <v>0</v>
      </c>
      <c r="AD31" s="307"/>
    </row>
    <row r="32" spans="1:30" s="33" customFormat="1" ht="16.5" customHeight="1" x14ac:dyDescent="0.3">
      <c r="A32" s="27"/>
      <c r="B32" s="28"/>
      <c r="C32" s="28"/>
      <c r="D32" s="29" t="s">
        <v>76</v>
      </c>
      <c r="E32" s="305" t="s">
        <v>81</v>
      </c>
      <c r="F32" s="305"/>
      <c r="G32" s="305"/>
      <c r="H32" s="28" t="s">
        <v>67</v>
      </c>
      <c r="I32" s="305" t="s">
        <v>97</v>
      </c>
      <c r="J32" s="305"/>
      <c r="K32" s="305"/>
      <c r="L32" s="305"/>
      <c r="M32" s="305"/>
      <c r="N32" s="50">
        <f>공연!M31</f>
        <v>0</v>
      </c>
      <c r="O32" s="28" t="s">
        <v>79</v>
      </c>
      <c r="P32" s="31" t="s">
        <v>80</v>
      </c>
      <c r="Q32" s="308">
        <f>공연!L31</f>
        <v>30000</v>
      </c>
      <c r="R32" s="308"/>
      <c r="S32" s="308"/>
      <c r="T32" s="308"/>
      <c r="U32" s="308"/>
      <c r="V32" s="31"/>
      <c r="W32" s="32"/>
      <c r="X32" s="32"/>
      <c r="Y32" s="28"/>
      <c r="Z32" s="28"/>
      <c r="AA32" s="28"/>
      <c r="AB32" s="28"/>
      <c r="AC32" s="306">
        <f t="shared" si="1"/>
        <v>0</v>
      </c>
      <c r="AD32" s="307"/>
    </row>
    <row r="33" spans="1:31" s="33" customFormat="1" ht="16.5" customHeight="1" x14ac:dyDescent="0.3">
      <c r="A33" s="27"/>
      <c r="B33" s="28"/>
      <c r="C33" s="28"/>
      <c r="D33" s="29" t="s">
        <v>76</v>
      </c>
      <c r="E33" s="305" t="s">
        <v>81</v>
      </c>
      <c r="F33" s="305"/>
      <c r="G33" s="305"/>
      <c r="H33" s="28" t="s">
        <v>78</v>
      </c>
      <c r="I33" s="305" t="s">
        <v>99</v>
      </c>
      <c r="J33" s="305"/>
      <c r="K33" s="305"/>
      <c r="L33" s="305"/>
      <c r="M33" s="305"/>
      <c r="N33" s="50">
        <f>공연!M32</f>
        <v>0</v>
      </c>
      <c r="O33" s="28" t="s">
        <v>79</v>
      </c>
      <c r="P33" s="31" t="s">
        <v>80</v>
      </c>
      <c r="Q33" s="308">
        <f>공연!L32</f>
        <v>10000</v>
      </c>
      <c r="R33" s="308"/>
      <c r="S33" s="308"/>
      <c r="T33" s="308"/>
      <c r="U33" s="308"/>
      <c r="V33" s="51" t="s">
        <v>105</v>
      </c>
      <c r="W33" s="32">
        <f>공연!H32</f>
        <v>3</v>
      </c>
      <c r="X33" s="32" t="s">
        <v>106</v>
      </c>
      <c r="Y33" s="30"/>
      <c r="Z33" s="28"/>
      <c r="AA33" s="28"/>
      <c r="AB33" s="28"/>
      <c r="AC33" s="306">
        <f t="shared" si="1"/>
        <v>0</v>
      </c>
      <c r="AD33" s="307"/>
    </row>
    <row r="34" spans="1:31" s="33" customFormat="1" ht="16.5" customHeight="1" x14ac:dyDescent="0.3">
      <c r="A34" s="27"/>
      <c r="B34" s="28"/>
      <c r="C34" s="28"/>
      <c r="D34" s="29" t="s">
        <v>76</v>
      </c>
      <c r="E34" s="305" t="s">
        <v>81</v>
      </c>
      <c r="F34" s="305"/>
      <c r="G34" s="305"/>
      <c r="H34" s="28" t="s">
        <v>78</v>
      </c>
      <c r="I34" s="305" t="s">
        <v>98</v>
      </c>
      <c r="J34" s="305"/>
      <c r="K34" s="305"/>
      <c r="L34" s="305"/>
      <c r="M34" s="305"/>
      <c r="N34" s="50">
        <f>공연!M33</f>
        <v>0</v>
      </c>
      <c r="O34" s="28" t="s">
        <v>79</v>
      </c>
      <c r="P34" s="31" t="s">
        <v>80</v>
      </c>
      <c r="Q34" s="308">
        <f>공연!L33</f>
        <v>20000</v>
      </c>
      <c r="R34" s="308"/>
      <c r="S34" s="308"/>
      <c r="T34" s="308"/>
      <c r="U34" s="308"/>
      <c r="V34" s="51" t="s">
        <v>105</v>
      </c>
      <c r="W34" s="32">
        <f>공연!H33</f>
        <v>2</v>
      </c>
      <c r="X34" s="32" t="s">
        <v>106</v>
      </c>
      <c r="Y34" s="30"/>
      <c r="Z34" s="28"/>
      <c r="AA34" s="28"/>
      <c r="AB34" s="28"/>
      <c r="AC34" s="306">
        <f t="shared" si="1"/>
        <v>0</v>
      </c>
      <c r="AD34" s="307"/>
    </row>
    <row r="35" spans="1:31" s="33" customFormat="1" ht="16.5" customHeight="1" x14ac:dyDescent="0.3">
      <c r="A35" s="27"/>
      <c r="B35" s="28"/>
      <c r="C35" s="28"/>
      <c r="D35" s="29" t="s">
        <v>76</v>
      </c>
      <c r="E35" s="305" t="s">
        <v>81</v>
      </c>
      <c r="F35" s="305"/>
      <c r="G35" s="305"/>
      <c r="H35" s="28" t="s">
        <v>78</v>
      </c>
      <c r="I35" s="305" t="s">
        <v>100</v>
      </c>
      <c r="J35" s="305"/>
      <c r="K35" s="305"/>
      <c r="L35" s="305"/>
      <c r="M35" s="305"/>
      <c r="N35" s="50">
        <f>공연!M34</f>
        <v>0</v>
      </c>
      <c r="O35" s="28" t="s">
        <v>79</v>
      </c>
      <c r="P35" s="31" t="s">
        <v>80</v>
      </c>
      <c r="Q35" s="308">
        <f>공연!L34</f>
        <v>10000</v>
      </c>
      <c r="R35" s="308"/>
      <c r="S35" s="308"/>
      <c r="T35" s="308"/>
      <c r="U35" s="308"/>
      <c r="V35" s="31"/>
      <c r="W35" s="32"/>
      <c r="X35" s="32"/>
      <c r="Y35" s="28"/>
      <c r="Z35" s="28"/>
      <c r="AA35" s="28"/>
      <c r="AB35" s="28"/>
      <c r="AC35" s="306">
        <f t="shared" si="1"/>
        <v>0</v>
      </c>
      <c r="AD35" s="307"/>
    </row>
    <row r="36" spans="1:31" s="33" customFormat="1" ht="16.5" customHeight="1" x14ac:dyDescent="0.3">
      <c r="A36" s="27"/>
      <c r="B36" s="28"/>
      <c r="C36" s="28"/>
      <c r="D36" s="29" t="s">
        <v>76</v>
      </c>
      <c r="E36" s="305" t="s">
        <v>81</v>
      </c>
      <c r="F36" s="305"/>
      <c r="G36" s="305"/>
      <c r="H36" s="28" t="s">
        <v>78</v>
      </c>
      <c r="I36" s="314" t="s">
        <v>23</v>
      </c>
      <c r="J36" s="314"/>
      <c r="K36" s="314"/>
      <c r="L36" s="314"/>
      <c r="M36" s="314"/>
      <c r="N36" s="50">
        <f>공연!M35</f>
        <v>0</v>
      </c>
      <c r="O36" s="28" t="s">
        <v>79</v>
      </c>
      <c r="P36" s="31" t="s">
        <v>80</v>
      </c>
      <c r="Q36" s="308">
        <f>공연!L35</f>
        <v>5000</v>
      </c>
      <c r="R36" s="308"/>
      <c r="S36" s="308"/>
      <c r="T36" s="308"/>
      <c r="U36" s="308"/>
      <c r="V36" s="31"/>
      <c r="W36" s="32"/>
      <c r="X36" s="32"/>
      <c r="Y36" s="28"/>
      <c r="Z36" s="28"/>
      <c r="AA36" s="28"/>
      <c r="AB36" s="28"/>
      <c r="AC36" s="306">
        <f t="shared" si="1"/>
        <v>0</v>
      </c>
      <c r="AD36" s="307"/>
    </row>
    <row r="37" spans="1:31" s="33" customFormat="1" ht="16.5" customHeight="1" x14ac:dyDescent="0.3">
      <c r="A37" s="27"/>
      <c r="B37" s="28"/>
      <c r="C37" s="28"/>
      <c r="D37" s="29" t="s">
        <v>76</v>
      </c>
      <c r="E37" s="305" t="s">
        <v>81</v>
      </c>
      <c r="F37" s="305"/>
      <c r="G37" s="305"/>
      <c r="H37" s="28" t="s">
        <v>78</v>
      </c>
      <c r="I37" s="314" t="s">
        <v>101</v>
      </c>
      <c r="J37" s="314"/>
      <c r="K37" s="314"/>
      <c r="L37" s="314"/>
      <c r="M37" s="314"/>
      <c r="N37" s="50">
        <f>공연!M37</f>
        <v>0</v>
      </c>
      <c r="O37" s="28" t="s">
        <v>79</v>
      </c>
      <c r="P37" s="31" t="s">
        <v>80</v>
      </c>
      <c r="Q37" s="308">
        <f>공연!L37</f>
        <v>20000</v>
      </c>
      <c r="R37" s="308"/>
      <c r="S37" s="308"/>
      <c r="T37" s="308"/>
      <c r="U37" s="308"/>
      <c r="V37" s="31"/>
      <c r="W37" s="32"/>
      <c r="X37" s="32"/>
      <c r="Y37" s="28"/>
      <c r="Z37" s="28"/>
      <c r="AA37" s="28"/>
      <c r="AB37" s="28"/>
      <c r="AC37" s="306">
        <f t="shared" si="1"/>
        <v>0</v>
      </c>
      <c r="AD37" s="307"/>
    </row>
    <row r="38" spans="1:31" s="33" customFormat="1" ht="16.5" customHeight="1" x14ac:dyDescent="0.3">
      <c r="A38" s="27"/>
      <c r="B38" s="28"/>
      <c r="C38" s="28"/>
      <c r="D38" s="29" t="s">
        <v>76</v>
      </c>
      <c r="E38" s="305" t="s">
        <v>81</v>
      </c>
      <c r="F38" s="305"/>
      <c r="G38" s="305"/>
      <c r="H38" s="28" t="s">
        <v>78</v>
      </c>
      <c r="I38" s="305" t="s">
        <v>102</v>
      </c>
      <c r="J38" s="305"/>
      <c r="K38" s="305"/>
      <c r="L38" s="305"/>
      <c r="M38" s="305"/>
      <c r="N38" s="50">
        <f>공연!M39</f>
        <v>0</v>
      </c>
      <c r="O38" s="28" t="s">
        <v>79</v>
      </c>
      <c r="P38" s="31" t="s">
        <v>80</v>
      </c>
      <c r="Q38" s="308">
        <f>공연!L39</f>
        <v>30000</v>
      </c>
      <c r="R38" s="308"/>
      <c r="S38" s="308"/>
      <c r="T38" s="308"/>
      <c r="U38" s="308"/>
      <c r="V38" s="31"/>
      <c r="W38" s="32"/>
      <c r="X38" s="32"/>
      <c r="Y38" s="28"/>
      <c r="Z38" s="28"/>
      <c r="AA38" s="28"/>
      <c r="AB38" s="28"/>
      <c r="AC38" s="306">
        <f t="shared" si="1"/>
        <v>0</v>
      </c>
      <c r="AD38" s="307"/>
    </row>
    <row r="39" spans="1:31" s="33" customFormat="1" ht="16.5" customHeight="1" x14ac:dyDescent="0.3">
      <c r="A39" s="27"/>
      <c r="B39" s="28"/>
      <c r="C39" s="28"/>
      <c r="D39" s="29" t="s">
        <v>76</v>
      </c>
      <c r="E39" s="305" t="s">
        <v>81</v>
      </c>
      <c r="F39" s="305"/>
      <c r="G39" s="305"/>
      <c r="H39" s="28" t="s">
        <v>78</v>
      </c>
      <c r="I39" s="305" t="s">
        <v>103</v>
      </c>
      <c r="J39" s="305"/>
      <c r="K39" s="305"/>
      <c r="L39" s="305"/>
      <c r="M39" s="305"/>
      <c r="N39" s="50">
        <f>공연!M40</f>
        <v>0</v>
      </c>
      <c r="O39" s="28" t="s">
        <v>79</v>
      </c>
      <c r="P39" s="31" t="s">
        <v>80</v>
      </c>
      <c r="Q39" s="308">
        <f>공연!L40</f>
        <v>50000</v>
      </c>
      <c r="R39" s="308"/>
      <c r="S39" s="308"/>
      <c r="T39" s="308"/>
      <c r="U39" s="308"/>
      <c r="V39" s="31"/>
      <c r="W39" s="32"/>
      <c r="X39" s="32"/>
      <c r="Y39" s="28"/>
      <c r="Z39" s="28"/>
      <c r="AA39" s="28"/>
      <c r="AB39" s="28"/>
      <c r="AC39" s="306">
        <f t="shared" si="1"/>
        <v>0</v>
      </c>
      <c r="AD39" s="307"/>
    </row>
    <row r="40" spans="1:31" s="33" customFormat="1" ht="16.5" customHeight="1" x14ac:dyDescent="0.3">
      <c r="A40" s="27"/>
      <c r="B40" s="28"/>
      <c r="C40" s="28"/>
      <c r="D40" s="29" t="s">
        <v>76</v>
      </c>
      <c r="E40" s="305" t="s">
        <v>81</v>
      </c>
      <c r="F40" s="305"/>
      <c r="G40" s="305"/>
      <c r="H40" s="28" t="s">
        <v>78</v>
      </c>
      <c r="I40" s="305" t="s">
        <v>104</v>
      </c>
      <c r="J40" s="305"/>
      <c r="K40" s="305"/>
      <c r="L40" s="305"/>
      <c r="M40" s="305"/>
      <c r="N40" s="50">
        <f>공연!M43</f>
        <v>0</v>
      </c>
      <c r="O40" s="28" t="s">
        <v>79</v>
      </c>
      <c r="P40" s="31" t="s">
        <v>80</v>
      </c>
      <c r="Q40" s="308">
        <f>공연!L43</f>
        <v>30000</v>
      </c>
      <c r="R40" s="308"/>
      <c r="S40" s="308"/>
      <c r="T40" s="308"/>
      <c r="U40" s="308"/>
      <c r="V40" s="31"/>
      <c r="W40" s="32"/>
      <c r="X40" s="32"/>
      <c r="Y40" s="28"/>
      <c r="Z40" s="28"/>
      <c r="AA40" s="28"/>
      <c r="AB40" s="28"/>
      <c r="AC40" s="306">
        <f t="shared" si="1"/>
        <v>0</v>
      </c>
      <c r="AD40" s="307"/>
    </row>
    <row r="41" spans="1:31" s="33" customFormat="1" ht="16.5" customHeight="1" x14ac:dyDescent="0.3">
      <c r="A41" s="27"/>
      <c r="B41" s="28"/>
      <c r="C41" s="28"/>
      <c r="D41" s="29" t="s">
        <v>76</v>
      </c>
      <c r="E41" s="305" t="s">
        <v>81</v>
      </c>
      <c r="F41" s="305"/>
      <c r="G41" s="305"/>
      <c r="H41" s="28" t="s">
        <v>78</v>
      </c>
      <c r="I41" s="305" t="s">
        <v>29</v>
      </c>
      <c r="J41" s="305"/>
      <c r="K41" s="305"/>
      <c r="L41" s="305"/>
      <c r="M41" s="305"/>
      <c r="N41" s="50">
        <f>공연!M44</f>
        <v>0</v>
      </c>
      <c r="O41" s="28" t="s">
        <v>79</v>
      </c>
      <c r="P41" s="31" t="s">
        <v>80</v>
      </c>
      <c r="Q41" s="308">
        <f>공연!L44</f>
        <v>110000</v>
      </c>
      <c r="R41" s="308"/>
      <c r="S41" s="308"/>
      <c r="T41" s="308"/>
      <c r="U41" s="308"/>
      <c r="V41" s="31"/>
      <c r="W41" s="32"/>
      <c r="X41" s="32"/>
      <c r="Y41" s="28"/>
      <c r="Z41" s="28"/>
      <c r="AA41" s="28"/>
      <c r="AB41" s="28"/>
      <c r="AC41" s="306">
        <f t="shared" si="1"/>
        <v>0</v>
      </c>
      <c r="AD41" s="307"/>
    </row>
    <row r="42" spans="1:31" s="33" customFormat="1" ht="16.5" customHeight="1" x14ac:dyDescent="0.3">
      <c r="A42" s="27"/>
      <c r="B42" s="28"/>
      <c r="C42" s="28"/>
      <c r="D42" s="29" t="s">
        <v>76</v>
      </c>
      <c r="E42" s="305" t="s">
        <v>81</v>
      </c>
      <c r="F42" s="305"/>
      <c r="G42" s="305"/>
      <c r="H42" s="28" t="s">
        <v>78</v>
      </c>
      <c r="I42" s="305" t="s">
        <v>30</v>
      </c>
      <c r="J42" s="305"/>
      <c r="K42" s="305"/>
      <c r="L42" s="305"/>
      <c r="M42" s="305"/>
      <c r="N42" s="50">
        <f>공연!M45</f>
        <v>0</v>
      </c>
      <c r="O42" s="28" t="s">
        <v>79</v>
      </c>
      <c r="P42" s="31" t="s">
        <v>80</v>
      </c>
      <c r="Q42" s="308">
        <f>공연!L45</f>
        <v>130000</v>
      </c>
      <c r="R42" s="308"/>
      <c r="S42" s="308"/>
      <c r="T42" s="308"/>
      <c r="U42" s="308"/>
      <c r="V42" s="31"/>
      <c r="W42" s="32"/>
      <c r="X42" s="30"/>
      <c r="Y42" s="28"/>
      <c r="Z42" s="28"/>
      <c r="AA42" s="28"/>
      <c r="AB42" s="28"/>
      <c r="AC42" s="306">
        <f>N42*Q42</f>
        <v>0</v>
      </c>
      <c r="AD42" s="307"/>
    </row>
    <row r="43" spans="1:31" x14ac:dyDescent="0.3">
      <c r="A43" s="12"/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5"/>
      <c r="AE43" s="41"/>
    </row>
    <row r="44" spans="1:31" x14ac:dyDescent="0.3">
      <c r="A44" s="12"/>
      <c r="B44" s="14"/>
      <c r="C44" s="42" t="s">
        <v>85</v>
      </c>
      <c r="D44" s="323" t="s">
        <v>86</v>
      </c>
      <c r="E44" s="323"/>
      <c r="F44" s="323"/>
      <c r="G44" s="323"/>
      <c r="H44" s="323"/>
      <c r="I44" s="323"/>
      <c r="J44" s="323"/>
      <c r="K44" s="323"/>
      <c r="L44" s="323"/>
      <c r="M44" s="323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  <c r="Z44" s="42"/>
      <c r="AA44" s="324">
        <f>AB9+AB26</f>
        <v>165000</v>
      </c>
      <c r="AB44" s="324"/>
      <c r="AC44" s="324"/>
      <c r="AD44" s="325"/>
      <c r="AE44" s="41"/>
    </row>
    <row r="45" spans="1:31" s="33" customFormat="1" ht="13.5" x14ac:dyDescent="0.3">
      <c r="A45" s="27"/>
      <c r="B45" s="28"/>
      <c r="C45" s="28"/>
      <c r="D45" s="29" t="s">
        <v>76</v>
      </c>
      <c r="E45" s="326" t="s">
        <v>77</v>
      </c>
      <c r="F45" s="326"/>
      <c r="G45" s="326"/>
      <c r="H45" s="28" t="s">
        <v>78</v>
      </c>
      <c r="I45" s="327">
        <f>SUM(AC10:AD13)+SUM(AC27:AD28)</f>
        <v>165000</v>
      </c>
      <c r="J45" s="327"/>
      <c r="K45" s="327"/>
      <c r="L45" s="327"/>
      <c r="M45" s="327"/>
      <c r="N45" s="30"/>
      <c r="O45" s="35"/>
      <c r="P45" s="35"/>
      <c r="Q45" s="35"/>
      <c r="R45" s="35"/>
      <c r="S45" s="35"/>
      <c r="T45" s="35"/>
      <c r="U45" s="35"/>
      <c r="V45" s="28"/>
      <c r="W45" s="28"/>
      <c r="X45" s="28"/>
      <c r="Y45" s="28"/>
      <c r="Z45" s="28"/>
      <c r="AA45" s="28"/>
      <c r="AB45" s="28"/>
      <c r="AC45" s="28"/>
      <c r="AD45" s="43"/>
    </row>
    <row r="46" spans="1:31" s="33" customFormat="1" ht="13.5" x14ac:dyDescent="0.3">
      <c r="A46" s="27"/>
      <c r="B46" s="28"/>
      <c r="C46" s="28"/>
      <c r="D46" s="29" t="s">
        <v>76</v>
      </c>
      <c r="E46" s="305" t="s">
        <v>81</v>
      </c>
      <c r="F46" s="305"/>
      <c r="G46" s="305"/>
      <c r="H46" s="28" t="s">
        <v>78</v>
      </c>
      <c r="I46" s="327">
        <f>SUM(AC14:AD25)+SUM(AC29:AD43)</f>
        <v>0</v>
      </c>
      <c r="J46" s="327"/>
      <c r="K46" s="327"/>
      <c r="L46" s="327"/>
      <c r="M46" s="327"/>
      <c r="N46" s="30"/>
      <c r="O46" s="35"/>
      <c r="P46" s="35"/>
      <c r="Q46" s="35"/>
      <c r="R46" s="35"/>
      <c r="S46" s="35"/>
      <c r="T46" s="35"/>
      <c r="U46" s="35"/>
      <c r="V46" s="28"/>
      <c r="W46" s="28"/>
      <c r="X46" s="28"/>
      <c r="Y46" s="28"/>
      <c r="Z46" s="28"/>
      <c r="AA46" s="28"/>
      <c r="AB46" s="28"/>
      <c r="AC46" s="28"/>
      <c r="AD46" s="43"/>
    </row>
    <row r="47" spans="1:31" x14ac:dyDescent="0.3">
      <c r="A47" s="12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5"/>
    </row>
    <row r="48" spans="1:31" x14ac:dyDescent="0.3">
      <c r="A48" s="12"/>
      <c r="B48" s="23" t="s">
        <v>87</v>
      </c>
      <c r="C48" s="315" t="s">
        <v>88</v>
      </c>
      <c r="D48" s="315"/>
      <c r="E48" s="315"/>
      <c r="F48" s="14" t="s">
        <v>78</v>
      </c>
      <c r="G48" s="14" t="s">
        <v>89</v>
      </c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5"/>
    </row>
    <row r="49" spans="1:30" ht="35.25" customHeight="1" x14ac:dyDescent="0.3">
      <c r="A49" s="12"/>
      <c r="B49" s="14"/>
      <c r="C49" s="14"/>
      <c r="D49" s="14"/>
      <c r="E49" s="14"/>
      <c r="F49" s="14"/>
      <c r="G49" s="316" t="s">
        <v>90</v>
      </c>
      <c r="H49" s="316"/>
      <c r="I49" s="316"/>
      <c r="J49" s="316"/>
      <c r="K49" s="316"/>
      <c r="L49" s="316"/>
      <c r="M49" s="316"/>
      <c r="N49" s="316"/>
      <c r="O49" s="316"/>
      <c r="P49" s="316"/>
      <c r="Q49" s="316"/>
      <c r="R49" s="316"/>
      <c r="S49" s="316"/>
      <c r="T49" s="316"/>
      <c r="U49" s="316"/>
      <c r="V49" s="316"/>
      <c r="W49" s="316"/>
      <c r="X49" s="316"/>
      <c r="Y49" s="316"/>
      <c r="Z49" s="316"/>
      <c r="AA49" s="316"/>
      <c r="AB49" s="316"/>
      <c r="AC49" s="44"/>
      <c r="AD49" s="15"/>
    </row>
    <row r="50" spans="1:30" ht="16.5" customHeight="1" x14ac:dyDescent="0.3">
      <c r="A50" s="12"/>
      <c r="B50" s="14"/>
      <c r="C50" s="14"/>
      <c r="D50" s="14"/>
      <c r="E50" s="14"/>
      <c r="F50" s="1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15"/>
    </row>
    <row r="51" spans="1:30" ht="69" customHeight="1" x14ac:dyDescent="0.3">
      <c r="A51" s="12"/>
      <c r="B51" s="317" t="s">
        <v>91</v>
      </c>
      <c r="C51" s="318"/>
      <c r="D51" s="318"/>
      <c r="E51" s="318"/>
      <c r="F51" s="318"/>
      <c r="G51" s="318"/>
      <c r="H51" s="318"/>
      <c r="I51" s="318"/>
      <c r="J51" s="318"/>
      <c r="K51" s="318"/>
      <c r="L51" s="318"/>
      <c r="M51" s="318"/>
      <c r="N51" s="318"/>
      <c r="O51" s="318"/>
      <c r="P51" s="318"/>
      <c r="Q51" s="318"/>
      <c r="R51" s="318"/>
      <c r="S51" s="318"/>
      <c r="T51" s="318"/>
      <c r="U51" s="318"/>
      <c r="V51" s="318"/>
      <c r="W51" s="318"/>
      <c r="X51" s="318"/>
      <c r="Y51" s="318"/>
      <c r="Z51" s="318"/>
      <c r="AA51" s="318"/>
      <c r="AB51" s="318"/>
      <c r="AC51" s="319"/>
      <c r="AD51" s="15"/>
    </row>
    <row r="52" spans="1:30" ht="16.5" customHeight="1" thickBot="1" x14ac:dyDescent="0.35">
      <c r="A52" s="45"/>
      <c r="B52" s="46"/>
      <c r="C52" s="46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6"/>
      <c r="U52" s="46"/>
      <c r="V52" s="46"/>
      <c r="W52" s="46"/>
      <c r="X52" s="46"/>
      <c r="Y52" s="46"/>
      <c r="Z52" s="46"/>
      <c r="AA52" s="46"/>
      <c r="AB52" s="46"/>
      <c r="AC52" s="46"/>
      <c r="AD52" s="47"/>
    </row>
    <row r="53" spans="1:30" ht="32.25" customHeight="1" x14ac:dyDescent="0.3"/>
    <row r="54" spans="1:30" ht="32.25" customHeight="1" x14ac:dyDescent="0.3"/>
    <row r="55" spans="1:30" ht="32.25" customHeight="1" x14ac:dyDescent="0.3"/>
    <row r="56" spans="1:30" ht="32.25" customHeight="1" x14ac:dyDescent="0.3"/>
  </sheetData>
  <mergeCells count="136">
    <mergeCell ref="A1:AD1"/>
    <mergeCell ref="C3:E3"/>
    <mergeCell ref="C4:E4"/>
    <mergeCell ref="C5:E5"/>
    <mergeCell ref="C8:E8"/>
    <mergeCell ref="D9:G9"/>
    <mergeCell ref="AB9:AD9"/>
    <mergeCell ref="Q20:U20"/>
    <mergeCell ref="E32:G32"/>
    <mergeCell ref="I32:M32"/>
    <mergeCell ref="AC32:AD32"/>
    <mergeCell ref="AC20:AD20"/>
    <mergeCell ref="E14:G14"/>
    <mergeCell ref="I14:M14"/>
    <mergeCell ref="Q14:U14"/>
    <mergeCell ref="W14:X14"/>
    <mergeCell ref="AC14:AD14"/>
    <mergeCell ref="I19:M19"/>
    <mergeCell ref="E10:G10"/>
    <mergeCell ref="L10:M10"/>
    <mergeCell ref="Q10:U10"/>
    <mergeCell ref="W10:X10"/>
    <mergeCell ref="AC10:AD10"/>
    <mergeCell ref="Q13:U13"/>
    <mergeCell ref="C48:E48"/>
    <mergeCell ref="G49:AB49"/>
    <mergeCell ref="B51:AC51"/>
    <mergeCell ref="G6:L6"/>
    <mergeCell ref="M6:P6"/>
    <mergeCell ref="I17:M17"/>
    <mergeCell ref="I16:M16"/>
    <mergeCell ref="I18:M18"/>
    <mergeCell ref="D44:M44"/>
    <mergeCell ref="AA44:AD44"/>
    <mergeCell ref="E45:G45"/>
    <mergeCell ref="I45:M45"/>
    <mergeCell ref="E46:G46"/>
    <mergeCell ref="I46:M46"/>
    <mergeCell ref="I41:M41"/>
    <mergeCell ref="Q41:U41"/>
    <mergeCell ref="AC41:AD41"/>
    <mergeCell ref="I42:M42"/>
    <mergeCell ref="Q42:U42"/>
    <mergeCell ref="AC42:AD42"/>
    <mergeCell ref="I36:M36"/>
    <mergeCell ref="Q36:U36"/>
    <mergeCell ref="AC36:AD36"/>
    <mergeCell ref="I37:M37"/>
    <mergeCell ref="E41:G41"/>
    <mergeCell ref="E42:G42"/>
    <mergeCell ref="I31:M31"/>
    <mergeCell ref="I34:M34"/>
    <mergeCell ref="Q21:U21"/>
    <mergeCell ref="Q22:U22"/>
    <mergeCell ref="Q23:U23"/>
    <mergeCell ref="Q24:U24"/>
    <mergeCell ref="E31:G31"/>
    <mergeCell ref="Q30:U30"/>
    <mergeCell ref="Q31:U31"/>
    <mergeCell ref="E21:G21"/>
    <mergeCell ref="E22:G22"/>
    <mergeCell ref="E23:G23"/>
    <mergeCell ref="E24:G24"/>
    <mergeCell ref="I21:M21"/>
    <mergeCell ref="I22:M22"/>
    <mergeCell ref="I23:M23"/>
    <mergeCell ref="I24:M24"/>
    <mergeCell ref="Q37:U37"/>
    <mergeCell ref="E29:G29"/>
    <mergeCell ref="I29:M29"/>
    <mergeCell ref="Q29:U29"/>
    <mergeCell ref="E33:G33"/>
    <mergeCell ref="E40:G40"/>
    <mergeCell ref="I40:M40"/>
    <mergeCell ref="Q38:U38"/>
    <mergeCell ref="Q39:U39"/>
    <mergeCell ref="Q40:U40"/>
    <mergeCell ref="AC31:AD31"/>
    <mergeCell ref="AC34:AD34"/>
    <mergeCell ref="Q32:U32"/>
    <mergeCell ref="Q34:U34"/>
    <mergeCell ref="E38:G38"/>
    <mergeCell ref="I38:M38"/>
    <mergeCell ref="E39:G39"/>
    <mergeCell ref="I39:M39"/>
    <mergeCell ref="E35:G35"/>
    <mergeCell ref="E36:G36"/>
    <mergeCell ref="E37:G37"/>
    <mergeCell ref="AC37:AD37"/>
    <mergeCell ref="E34:G34"/>
    <mergeCell ref="I35:M35"/>
    <mergeCell ref="Q35:U35"/>
    <mergeCell ref="AC35:AD35"/>
    <mergeCell ref="AC39:AD39"/>
    <mergeCell ref="AC40:AD40"/>
    <mergeCell ref="L11:M11"/>
    <mergeCell ref="Q11:U11"/>
    <mergeCell ref="W11:X11"/>
    <mergeCell ref="AC11:AD11"/>
    <mergeCell ref="AC18:AD18"/>
    <mergeCell ref="Q18:U18"/>
    <mergeCell ref="AC15:AD15"/>
    <mergeCell ref="AC38:AD38"/>
    <mergeCell ref="AC17:AD17"/>
    <mergeCell ref="AC16:AD16"/>
    <mergeCell ref="AC19:AD19"/>
    <mergeCell ref="AC21:AD21"/>
    <mergeCell ref="Q17:U17"/>
    <mergeCell ref="Q16:U16"/>
    <mergeCell ref="Q19:U19"/>
    <mergeCell ref="I20:M20"/>
    <mergeCell ref="AC29:AD29"/>
    <mergeCell ref="AB26:AD26"/>
    <mergeCell ref="L27:M27"/>
    <mergeCell ref="Q27:U27"/>
    <mergeCell ref="W27:X27"/>
    <mergeCell ref="AC27:AD27"/>
    <mergeCell ref="Q15:U15"/>
    <mergeCell ref="I15:M15"/>
    <mergeCell ref="E15:G15"/>
    <mergeCell ref="AC33:AD33"/>
    <mergeCell ref="Q33:U33"/>
    <mergeCell ref="I33:M33"/>
    <mergeCell ref="AC30:AD30"/>
    <mergeCell ref="I30:M30"/>
    <mergeCell ref="E30:G30"/>
    <mergeCell ref="AC22:AD22"/>
    <mergeCell ref="AC23:AD23"/>
    <mergeCell ref="AC24:AD24"/>
    <mergeCell ref="E20:G20"/>
    <mergeCell ref="E17:G17"/>
    <mergeCell ref="E16:G16"/>
    <mergeCell ref="E18:G18"/>
    <mergeCell ref="E19:G19"/>
    <mergeCell ref="D26:G26"/>
    <mergeCell ref="E27:G27"/>
  </mergeCells>
  <phoneticPr fontId="2" type="noConversion"/>
  <pageMargins left="0.59055118110236227" right="0.59055118110236227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0"/>
  <sheetViews>
    <sheetView view="pageLayout" zoomScaleNormal="80" zoomScaleSheetLayoutView="100" workbookViewId="0">
      <selection activeCell="M24" sqref="M24"/>
    </sheetView>
  </sheetViews>
  <sheetFormatPr defaultColWidth="2.625" defaultRowHeight="18.75" customHeight="1" x14ac:dyDescent="0.3"/>
  <cols>
    <col min="1" max="1" width="3.5" style="1" customWidth="1"/>
    <col min="2" max="2" width="9.375" style="1" customWidth="1"/>
    <col min="3" max="5" width="1.75" style="1" customWidth="1"/>
    <col min="6" max="6" width="5.875" style="1" customWidth="1"/>
    <col min="7" max="7" width="1" style="1" customWidth="1"/>
    <col min="8" max="8" width="2.875" style="1" customWidth="1"/>
    <col min="9" max="9" width="3.75" style="1" customWidth="1"/>
    <col min="10" max="10" width="13.625" style="1" customWidth="1"/>
    <col min="11" max="11" width="5.625" style="1" customWidth="1"/>
    <col min="12" max="12" width="9.375" style="1" bestFit="1" customWidth="1"/>
    <col min="13" max="13" width="4.875" style="1" customWidth="1"/>
    <col min="14" max="14" width="5.625" style="1" customWidth="1"/>
    <col min="15" max="15" width="9.125" style="1" bestFit="1" customWidth="1"/>
    <col min="16" max="16" width="4.875" style="1" customWidth="1"/>
    <col min="17" max="17" width="5.625" style="1" customWidth="1"/>
    <col min="18" max="18" width="9.125" style="1" bestFit="1" customWidth="1"/>
    <col min="19" max="19" width="4.625" style="1" customWidth="1"/>
    <col min="20" max="20" width="22.625" style="1" customWidth="1"/>
    <col min="21" max="16384" width="2.625" style="1"/>
  </cols>
  <sheetData>
    <row r="1" spans="1:20" ht="39.75" customHeight="1" x14ac:dyDescent="0.3">
      <c r="A1" s="283" t="s">
        <v>249</v>
      </c>
      <c r="B1" s="283"/>
      <c r="C1" s="283"/>
      <c r="D1" s="283"/>
      <c r="E1" s="283"/>
      <c r="F1" s="283"/>
      <c r="G1" s="283"/>
      <c r="H1" s="283"/>
      <c r="I1" s="283"/>
      <c r="J1" s="283"/>
      <c r="K1" s="283"/>
      <c r="L1" s="283"/>
      <c r="M1" s="283"/>
      <c r="N1" s="283"/>
      <c r="O1" s="283"/>
      <c r="P1" s="283"/>
      <c r="Q1" s="283"/>
      <c r="R1" s="283"/>
      <c r="S1" s="283"/>
      <c r="T1" s="283"/>
    </row>
    <row r="2" spans="1:20" ht="10.5" customHeight="1" x14ac:dyDescent="0.3"/>
    <row r="3" spans="1:20" s="8" customFormat="1" ht="25.5" customHeight="1" x14ac:dyDescent="0.35">
      <c r="A3" s="8" t="s">
        <v>45</v>
      </c>
      <c r="B3" s="284" t="s">
        <v>113</v>
      </c>
      <c r="C3" s="284"/>
      <c r="D3" s="284"/>
      <c r="E3" s="129" t="s">
        <v>59</v>
      </c>
      <c r="F3" s="286"/>
      <c r="G3" s="286"/>
      <c r="H3" s="286"/>
      <c r="I3" s="286"/>
      <c r="J3" s="286"/>
      <c r="K3" s="286"/>
      <c r="L3" s="286"/>
      <c r="M3" s="286"/>
      <c r="N3" s="286"/>
      <c r="O3" s="286"/>
      <c r="P3" s="286"/>
      <c r="Q3" s="286"/>
      <c r="R3" s="286"/>
      <c r="S3" s="286"/>
      <c r="T3" s="286"/>
    </row>
    <row r="4" spans="1:20" s="8" customFormat="1" ht="25.5" customHeight="1" x14ac:dyDescent="0.35">
      <c r="A4" s="8" t="s">
        <v>44</v>
      </c>
      <c r="B4" s="284" t="s">
        <v>46</v>
      </c>
      <c r="C4" s="284"/>
      <c r="D4" s="284"/>
      <c r="E4" s="129" t="s">
        <v>59</v>
      </c>
      <c r="F4" s="286"/>
      <c r="G4" s="286"/>
      <c r="H4" s="286"/>
      <c r="I4" s="286"/>
      <c r="J4" s="286"/>
      <c r="K4" s="286"/>
      <c r="L4" s="286"/>
      <c r="M4" s="286"/>
      <c r="N4" s="286"/>
      <c r="O4" s="286"/>
      <c r="P4" s="286"/>
      <c r="Q4" s="286"/>
      <c r="R4" s="286"/>
      <c r="S4" s="286"/>
      <c r="T4" s="286"/>
    </row>
    <row r="5" spans="1:20" s="8" customFormat="1" ht="25.5" customHeight="1" x14ac:dyDescent="0.35">
      <c r="A5" s="8" t="s">
        <v>44</v>
      </c>
      <c r="B5" s="284" t="s">
        <v>47</v>
      </c>
      <c r="C5" s="284"/>
      <c r="D5" s="284"/>
      <c r="E5" s="129" t="s">
        <v>59</v>
      </c>
      <c r="F5" s="286"/>
      <c r="G5" s="286"/>
      <c r="H5" s="286"/>
      <c r="I5" s="286"/>
      <c r="J5" s="286"/>
      <c r="K5" s="286"/>
      <c r="L5" s="286"/>
      <c r="M5" s="286"/>
      <c r="N5" s="286"/>
      <c r="O5" s="286"/>
      <c r="P5" s="286"/>
      <c r="Q5" s="286"/>
      <c r="R5" s="286"/>
      <c r="S5" s="286"/>
      <c r="T5" s="286"/>
    </row>
    <row r="6" spans="1:20" s="8" customFormat="1" ht="13.5" customHeight="1" x14ac:dyDescent="0.35">
      <c r="B6" s="129"/>
      <c r="C6" s="129"/>
      <c r="D6" s="129"/>
      <c r="E6" s="287" t="s">
        <v>112</v>
      </c>
      <c r="F6" s="287"/>
      <c r="G6" s="287"/>
      <c r="H6" s="287"/>
      <c r="I6" s="147"/>
      <c r="J6" s="53"/>
      <c r="K6" s="138" t="s">
        <v>93</v>
      </c>
      <c r="L6" s="135"/>
      <c r="M6" s="135"/>
      <c r="N6" s="135"/>
      <c r="O6" s="135"/>
      <c r="P6" s="135"/>
      <c r="Q6" s="135"/>
      <c r="R6" s="135"/>
      <c r="S6" s="135"/>
      <c r="T6" s="135"/>
    </row>
    <row r="7" spans="1:20" s="8" customFormat="1" ht="25.5" customHeight="1" x14ac:dyDescent="0.35">
      <c r="A7" s="8" t="s">
        <v>44</v>
      </c>
      <c r="B7" s="284" t="s">
        <v>54</v>
      </c>
      <c r="C7" s="284"/>
      <c r="D7" s="284"/>
      <c r="E7" s="129" t="s">
        <v>59</v>
      </c>
      <c r="F7" s="285" t="str">
        <f>TEXT(J18+J47, "###,###")&amp;" 원"</f>
        <v xml:space="preserve"> 원</v>
      </c>
      <c r="G7" s="285"/>
      <c r="H7" s="285"/>
      <c r="I7" s="285"/>
      <c r="J7" s="285"/>
      <c r="K7" s="285"/>
      <c r="L7" s="285"/>
      <c r="M7" s="285"/>
      <c r="N7" s="285"/>
      <c r="O7" s="285"/>
      <c r="P7" s="285"/>
      <c r="Q7" s="285"/>
      <c r="R7" s="285"/>
      <c r="S7" s="285"/>
      <c r="T7" s="285"/>
    </row>
    <row r="8" spans="1:20" s="8" customFormat="1" ht="25.5" customHeight="1" x14ac:dyDescent="0.35">
      <c r="A8" s="8" t="s">
        <v>44</v>
      </c>
      <c r="B8" s="284" t="s">
        <v>48</v>
      </c>
      <c r="C8" s="284"/>
      <c r="D8" s="284"/>
      <c r="E8" s="129"/>
      <c r="F8" s="129"/>
      <c r="G8" s="129"/>
      <c r="H8" s="129"/>
      <c r="I8" s="285"/>
      <c r="J8" s="285"/>
      <c r="K8" s="285"/>
      <c r="L8" s="285"/>
      <c r="M8" s="285"/>
      <c r="N8" s="285"/>
      <c r="O8" s="285"/>
      <c r="P8" s="285"/>
      <c r="Q8" s="285"/>
      <c r="R8" s="285"/>
      <c r="S8" s="285"/>
      <c r="T8" s="285"/>
    </row>
    <row r="9" spans="1:20" s="3" customFormat="1" ht="18.75" customHeight="1" thickBot="1" x14ac:dyDescent="0.35">
      <c r="A9" s="257" t="s">
        <v>49</v>
      </c>
      <c r="B9" s="258"/>
      <c r="C9" s="258"/>
      <c r="D9" s="258"/>
      <c r="E9" s="258"/>
      <c r="F9" s="258"/>
      <c r="G9" s="258"/>
      <c r="H9" s="258"/>
      <c r="I9" s="258"/>
    </row>
    <row r="10" spans="1:20" ht="30" customHeight="1" x14ac:dyDescent="0.3">
      <c r="A10" s="296" t="s">
        <v>4</v>
      </c>
      <c r="B10" s="247"/>
      <c r="C10" s="247"/>
      <c r="D10" s="297"/>
      <c r="E10" s="297"/>
      <c r="F10" s="297"/>
      <c r="G10" s="297"/>
      <c r="H10" s="297"/>
      <c r="I10" s="297"/>
      <c r="J10" s="300" t="s">
        <v>13</v>
      </c>
      <c r="K10" s="172" t="s">
        <v>15</v>
      </c>
      <c r="L10" s="173"/>
      <c r="M10" s="174"/>
      <c r="N10" s="175" t="s">
        <v>53</v>
      </c>
      <c r="O10" s="173"/>
      <c r="P10" s="176"/>
      <c r="Q10" s="177" t="s">
        <v>52</v>
      </c>
      <c r="R10" s="173"/>
      <c r="S10" s="174"/>
      <c r="T10" s="54" t="s">
        <v>51</v>
      </c>
    </row>
    <row r="11" spans="1:20" ht="18.75" customHeight="1" thickBot="1" x14ac:dyDescent="0.35">
      <c r="A11" s="298"/>
      <c r="B11" s="250"/>
      <c r="C11" s="250"/>
      <c r="D11" s="299"/>
      <c r="E11" s="299"/>
      <c r="F11" s="299"/>
      <c r="G11" s="299"/>
      <c r="H11" s="299"/>
      <c r="I11" s="299"/>
      <c r="J11" s="301"/>
      <c r="K11" s="55" t="s">
        <v>4</v>
      </c>
      <c r="L11" s="56" t="s">
        <v>5</v>
      </c>
      <c r="M11" s="57" t="s">
        <v>6</v>
      </c>
      <c r="N11" s="58" t="s">
        <v>4</v>
      </c>
      <c r="O11" s="56" t="s">
        <v>5</v>
      </c>
      <c r="P11" s="59" t="s">
        <v>6</v>
      </c>
      <c r="Q11" s="55" t="s">
        <v>4</v>
      </c>
      <c r="R11" s="56" t="s">
        <v>5</v>
      </c>
      <c r="S11" s="57" t="s">
        <v>6</v>
      </c>
      <c r="T11" s="60"/>
    </row>
    <row r="12" spans="1:20" ht="20.25" customHeight="1" thickTop="1" x14ac:dyDescent="0.3">
      <c r="A12" s="178" t="s">
        <v>0</v>
      </c>
      <c r="B12" s="179"/>
      <c r="C12" s="186" t="s">
        <v>56</v>
      </c>
      <c r="D12" s="187"/>
      <c r="E12" s="187"/>
      <c r="F12" s="187"/>
      <c r="G12" s="187"/>
      <c r="H12" s="187"/>
      <c r="I12" s="188"/>
      <c r="J12" s="61">
        <f t="shared" ref="J12:J17" si="0">L12*M12+O12*P12+R12*S12</f>
        <v>0</v>
      </c>
      <c r="K12" s="62" t="s">
        <v>1</v>
      </c>
      <c r="L12" s="63">
        <v>60000</v>
      </c>
      <c r="M12" s="64"/>
      <c r="N12" s="65" t="s">
        <v>1</v>
      </c>
      <c r="O12" s="63">
        <f t="shared" ref="O12:O17" si="1">L12*0.5</f>
        <v>30000</v>
      </c>
      <c r="P12" s="66"/>
      <c r="Q12" s="62" t="s">
        <v>1</v>
      </c>
      <c r="R12" s="63">
        <f t="shared" ref="R12:R17" si="2">L12*0.3</f>
        <v>18000</v>
      </c>
      <c r="S12" s="64"/>
      <c r="T12" s="67"/>
    </row>
    <row r="13" spans="1:20" ht="20.25" customHeight="1" x14ac:dyDescent="0.3">
      <c r="A13" s="180"/>
      <c r="B13" s="181"/>
      <c r="C13" s="189" t="s">
        <v>57</v>
      </c>
      <c r="D13" s="190"/>
      <c r="E13" s="190"/>
      <c r="F13" s="190"/>
      <c r="G13" s="190"/>
      <c r="H13" s="190"/>
      <c r="I13" s="191"/>
      <c r="J13" s="68">
        <f t="shared" si="0"/>
        <v>0</v>
      </c>
      <c r="K13" s="69" t="s">
        <v>2</v>
      </c>
      <c r="L13" s="70">
        <v>80000</v>
      </c>
      <c r="M13" s="71"/>
      <c r="N13" s="72" t="s">
        <v>2</v>
      </c>
      <c r="O13" s="70">
        <f t="shared" si="1"/>
        <v>40000</v>
      </c>
      <c r="P13" s="73"/>
      <c r="Q13" s="69" t="s">
        <v>2</v>
      </c>
      <c r="R13" s="70">
        <f t="shared" si="2"/>
        <v>24000</v>
      </c>
      <c r="S13" s="71"/>
      <c r="T13" s="74"/>
    </row>
    <row r="14" spans="1:20" ht="20.25" customHeight="1" x14ac:dyDescent="0.3">
      <c r="A14" s="182"/>
      <c r="B14" s="183"/>
      <c r="C14" s="192" t="s">
        <v>58</v>
      </c>
      <c r="D14" s="193"/>
      <c r="E14" s="193"/>
      <c r="F14" s="193"/>
      <c r="G14" s="193"/>
      <c r="H14" s="193"/>
      <c r="I14" s="194"/>
      <c r="J14" s="75">
        <f t="shared" si="0"/>
        <v>0</v>
      </c>
      <c r="K14" s="76" t="s">
        <v>3</v>
      </c>
      <c r="L14" s="77">
        <v>100000</v>
      </c>
      <c r="M14" s="78"/>
      <c r="N14" s="79" t="s">
        <v>3</v>
      </c>
      <c r="O14" s="77">
        <f t="shared" si="1"/>
        <v>50000</v>
      </c>
      <c r="P14" s="80"/>
      <c r="Q14" s="76" t="s">
        <v>3</v>
      </c>
      <c r="R14" s="77">
        <f t="shared" si="2"/>
        <v>30000</v>
      </c>
      <c r="S14" s="78"/>
      <c r="T14" s="81"/>
    </row>
    <row r="15" spans="1:20" ht="20.25" customHeight="1" x14ac:dyDescent="0.3">
      <c r="A15" s="184" t="s">
        <v>7</v>
      </c>
      <c r="B15" s="185"/>
      <c r="C15" s="195" t="s">
        <v>56</v>
      </c>
      <c r="D15" s="196"/>
      <c r="E15" s="196"/>
      <c r="F15" s="196"/>
      <c r="G15" s="196"/>
      <c r="H15" s="196"/>
      <c r="I15" s="197"/>
      <c r="J15" s="82">
        <f t="shared" si="0"/>
        <v>0</v>
      </c>
      <c r="K15" s="137" t="s">
        <v>1</v>
      </c>
      <c r="L15" s="84">
        <f>L12*1.2</f>
        <v>72000</v>
      </c>
      <c r="M15" s="85"/>
      <c r="N15" s="86" t="s">
        <v>1</v>
      </c>
      <c r="O15" s="84">
        <f t="shared" si="1"/>
        <v>36000</v>
      </c>
      <c r="P15" s="87"/>
      <c r="Q15" s="137" t="s">
        <v>1</v>
      </c>
      <c r="R15" s="84">
        <f t="shared" si="2"/>
        <v>21600</v>
      </c>
      <c r="S15" s="85"/>
      <c r="T15" s="88"/>
    </row>
    <row r="16" spans="1:20" ht="20.25" customHeight="1" x14ac:dyDescent="0.3">
      <c r="A16" s="180"/>
      <c r="B16" s="181"/>
      <c r="C16" s="189" t="s">
        <v>57</v>
      </c>
      <c r="D16" s="190"/>
      <c r="E16" s="190"/>
      <c r="F16" s="190"/>
      <c r="G16" s="190"/>
      <c r="H16" s="190"/>
      <c r="I16" s="191"/>
      <c r="J16" s="68">
        <f t="shared" si="0"/>
        <v>0</v>
      </c>
      <c r="K16" s="69" t="s">
        <v>2</v>
      </c>
      <c r="L16" s="70">
        <f>L13*1.2</f>
        <v>96000</v>
      </c>
      <c r="M16" s="71"/>
      <c r="N16" s="72" t="s">
        <v>2</v>
      </c>
      <c r="O16" s="70">
        <f t="shared" si="1"/>
        <v>48000</v>
      </c>
      <c r="P16" s="73"/>
      <c r="Q16" s="69" t="s">
        <v>2</v>
      </c>
      <c r="R16" s="70">
        <f t="shared" si="2"/>
        <v>28800</v>
      </c>
      <c r="S16" s="71"/>
      <c r="T16" s="74"/>
    </row>
    <row r="17" spans="1:22" ht="20.25" customHeight="1" x14ac:dyDescent="0.3">
      <c r="A17" s="182"/>
      <c r="B17" s="183"/>
      <c r="C17" s="192" t="s">
        <v>58</v>
      </c>
      <c r="D17" s="193"/>
      <c r="E17" s="193"/>
      <c r="F17" s="193"/>
      <c r="G17" s="193"/>
      <c r="H17" s="193"/>
      <c r="I17" s="194"/>
      <c r="J17" s="75">
        <f t="shared" si="0"/>
        <v>0</v>
      </c>
      <c r="K17" s="76" t="s">
        <v>3</v>
      </c>
      <c r="L17" s="77">
        <f>L14*1.2</f>
        <v>120000</v>
      </c>
      <c r="M17" s="78"/>
      <c r="N17" s="79" t="s">
        <v>3</v>
      </c>
      <c r="O17" s="77">
        <f t="shared" si="1"/>
        <v>60000</v>
      </c>
      <c r="P17" s="80"/>
      <c r="Q17" s="76" t="s">
        <v>3</v>
      </c>
      <c r="R17" s="77">
        <f t="shared" si="2"/>
        <v>36000</v>
      </c>
      <c r="S17" s="78"/>
      <c r="T17" s="81"/>
      <c r="V17" s="2"/>
    </row>
    <row r="18" spans="1:22" ht="20.25" customHeight="1" thickBot="1" x14ac:dyDescent="0.35">
      <c r="A18" s="255" t="s">
        <v>8</v>
      </c>
      <c r="B18" s="256"/>
      <c r="C18" s="256"/>
      <c r="D18" s="256"/>
      <c r="E18" s="256"/>
      <c r="F18" s="256"/>
      <c r="G18" s="256"/>
      <c r="H18" s="256"/>
      <c r="I18" s="256"/>
      <c r="J18" s="4">
        <f>SUM(J12:J17)</f>
        <v>0</v>
      </c>
      <c r="K18" s="288"/>
      <c r="L18" s="288"/>
      <c r="M18" s="288"/>
      <c r="N18" s="288"/>
      <c r="O18" s="288"/>
      <c r="P18" s="288"/>
      <c r="Q18" s="288"/>
      <c r="R18" s="288"/>
      <c r="S18" s="288"/>
      <c r="T18" s="289"/>
    </row>
    <row r="19" spans="1:22" ht="11.25" customHeight="1" x14ac:dyDescent="0.3">
      <c r="A19" s="5"/>
      <c r="B19" s="5"/>
      <c r="C19" s="5"/>
      <c r="D19" s="5"/>
      <c r="E19" s="5"/>
      <c r="F19" s="5"/>
      <c r="G19" s="5"/>
      <c r="H19" s="5"/>
      <c r="I19" s="5"/>
      <c r="J19" s="6"/>
      <c r="K19" s="7"/>
      <c r="L19" s="7"/>
      <c r="M19" s="7"/>
      <c r="N19" s="7"/>
      <c r="O19" s="7"/>
      <c r="P19" s="7"/>
      <c r="Q19" s="7"/>
      <c r="R19" s="7"/>
      <c r="S19" s="7"/>
      <c r="T19" s="7"/>
    </row>
    <row r="20" spans="1:22" ht="18.75" customHeight="1" thickBot="1" x14ac:dyDescent="0.35">
      <c r="A20" s="257" t="s">
        <v>50</v>
      </c>
      <c r="B20" s="258"/>
      <c r="C20" s="258"/>
      <c r="D20" s="258"/>
      <c r="E20" s="258"/>
      <c r="F20" s="258"/>
      <c r="G20" s="258"/>
      <c r="H20" s="258"/>
      <c r="I20" s="258"/>
    </row>
    <row r="21" spans="1:22" ht="18.75" customHeight="1" x14ac:dyDescent="0.3">
      <c r="A21" s="296" t="s">
        <v>4</v>
      </c>
      <c r="B21" s="247"/>
      <c r="C21" s="247"/>
      <c r="D21" s="297"/>
      <c r="E21" s="297"/>
      <c r="F21" s="297"/>
      <c r="G21" s="297"/>
      <c r="H21" s="297"/>
      <c r="I21" s="297"/>
      <c r="J21" s="300" t="s">
        <v>13</v>
      </c>
      <c r="K21" s="172" t="s">
        <v>15</v>
      </c>
      <c r="L21" s="173"/>
      <c r="M21" s="174"/>
      <c r="N21" s="252" t="s">
        <v>16</v>
      </c>
      <c r="O21" s="173"/>
      <c r="P21" s="174"/>
      <c r="Q21" s="246" t="s">
        <v>51</v>
      </c>
      <c r="R21" s="247"/>
      <c r="S21" s="247"/>
      <c r="T21" s="248"/>
    </row>
    <row r="22" spans="1:22" ht="18.75" customHeight="1" thickBot="1" x14ac:dyDescent="0.35">
      <c r="A22" s="298"/>
      <c r="B22" s="250"/>
      <c r="C22" s="250"/>
      <c r="D22" s="299"/>
      <c r="E22" s="299"/>
      <c r="F22" s="299"/>
      <c r="G22" s="299"/>
      <c r="H22" s="299"/>
      <c r="I22" s="299"/>
      <c r="J22" s="301"/>
      <c r="K22" s="55" t="s">
        <v>4</v>
      </c>
      <c r="L22" s="56" t="s">
        <v>5</v>
      </c>
      <c r="M22" s="57" t="s">
        <v>6</v>
      </c>
      <c r="N22" s="58" t="s">
        <v>4</v>
      </c>
      <c r="O22" s="56" t="s">
        <v>5</v>
      </c>
      <c r="P22" s="59" t="s">
        <v>6</v>
      </c>
      <c r="Q22" s="249"/>
      <c r="R22" s="250"/>
      <c r="S22" s="250"/>
      <c r="T22" s="251"/>
    </row>
    <row r="23" spans="1:22" ht="20.25" customHeight="1" thickTop="1" x14ac:dyDescent="0.3">
      <c r="A23" s="259" t="s">
        <v>10</v>
      </c>
      <c r="B23" s="260"/>
      <c r="C23" s="272" t="s">
        <v>11</v>
      </c>
      <c r="D23" s="273"/>
      <c r="E23" s="273"/>
      <c r="F23" s="273"/>
      <c r="G23" s="273"/>
      <c r="H23" s="273"/>
      <c r="I23" s="274"/>
      <c r="J23" s="89">
        <f>L23*M23+O23*P23</f>
        <v>0</v>
      </c>
      <c r="K23" s="132" t="s">
        <v>14</v>
      </c>
      <c r="L23" s="84">
        <v>80000</v>
      </c>
      <c r="M23" s="91"/>
      <c r="N23" s="86" t="s">
        <v>14</v>
      </c>
      <c r="O23" s="84">
        <f>L23*0.5</f>
        <v>40000</v>
      </c>
      <c r="P23" s="92"/>
      <c r="Q23" s="231" t="s">
        <v>40</v>
      </c>
      <c r="R23" s="232"/>
      <c r="S23" s="232"/>
      <c r="T23" s="233"/>
    </row>
    <row r="24" spans="1:22" ht="20.25" customHeight="1" x14ac:dyDescent="0.3">
      <c r="A24" s="261"/>
      <c r="B24" s="262"/>
      <c r="C24" s="204" t="s">
        <v>12</v>
      </c>
      <c r="D24" s="275"/>
      <c r="E24" s="275"/>
      <c r="F24" s="275"/>
      <c r="G24" s="275"/>
      <c r="H24" s="275"/>
      <c r="I24" s="276"/>
      <c r="J24" s="93">
        <f t="shared" ref="J24:J38" si="3">L24*M24+O24*P24</f>
        <v>0</v>
      </c>
      <c r="K24" s="133" t="s">
        <v>14</v>
      </c>
      <c r="L24" s="95">
        <v>30000</v>
      </c>
      <c r="M24" s="96"/>
      <c r="N24" s="97" t="s">
        <v>14</v>
      </c>
      <c r="O24" s="95">
        <f t="shared" ref="O24:O38" si="4">L24*0.5</f>
        <v>15000</v>
      </c>
      <c r="P24" s="98"/>
      <c r="Q24" s="234"/>
      <c r="R24" s="235"/>
      <c r="S24" s="235"/>
      <c r="T24" s="236"/>
    </row>
    <row r="25" spans="1:22" ht="20.25" customHeight="1" x14ac:dyDescent="0.3">
      <c r="A25" s="263" t="s">
        <v>34</v>
      </c>
      <c r="B25" s="195"/>
      <c r="C25" s="277" t="s">
        <v>17</v>
      </c>
      <c r="D25" s="196"/>
      <c r="E25" s="196"/>
      <c r="F25" s="196"/>
      <c r="G25" s="196"/>
      <c r="H25" s="196"/>
      <c r="I25" s="278"/>
      <c r="J25" s="99">
        <f t="shared" si="3"/>
        <v>0</v>
      </c>
      <c r="K25" s="136" t="s">
        <v>14</v>
      </c>
      <c r="L25" s="101">
        <v>40000</v>
      </c>
      <c r="M25" s="102"/>
      <c r="N25" s="103" t="s">
        <v>14</v>
      </c>
      <c r="O25" s="101">
        <f t="shared" si="4"/>
        <v>20000</v>
      </c>
      <c r="P25" s="104"/>
      <c r="Q25" s="237" t="s">
        <v>41</v>
      </c>
      <c r="R25" s="238"/>
      <c r="S25" s="238"/>
      <c r="T25" s="239"/>
    </row>
    <row r="26" spans="1:22" ht="20.25" customHeight="1" x14ac:dyDescent="0.3">
      <c r="A26" s="264"/>
      <c r="B26" s="189"/>
      <c r="C26" s="201" t="s">
        <v>18</v>
      </c>
      <c r="D26" s="190"/>
      <c r="E26" s="190"/>
      <c r="F26" s="190"/>
      <c r="G26" s="190"/>
      <c r="H26" s="190"/>
      <c r="I26" s="279"/>
      <c r="J26" s="105">
        <f t="shared" si="3"/>
        <v>0</v>
      </c>
      <c r="K26" s="130" t="s">
        <v>14</v>
      </c>
      <c r="L26" s="70">
        <v>30000</v>
      </c>
      <c r="M26" s="107"/>
      <c r="N26" s="72" t="s">
        <v>14</v>
      </c>
      <c r="O26" s="70">
        <f t="shared" si="4"/>
        <v>15000</v>
      </c>
      <c r="P26" s="108"/>
      <c r="Q26" s="240"/>
      <c r="R26" s="241"/>
      <c r="S26" s="241"/>
      <c r="T26" s="242"/>
    </row>
    <row r="27" spans="1:22" ht="20.25" customHeight="1" x14ac:dyDescent="0.3">
      <c r="A27" s="264"/>
      <c r="B27" s="189"/>
      <c r="C27" s="201" t="s">
        <v>19</v>
      </c>
      <c r="D27" s="190"/>
      <c r="E27" s="190"/>
      <c r="F27" s="190"/>
      <c r="G27" s="190"/>
      <c r="H27" s="190"/>
      <c r="I27" s="279"/>
      <c r="J27" s="105">
        <f t="shared" si="3"/>
        <v>0</v>
      </c>
      <c r="K27" s="130" t="s">
        <v>14</v>
      </c>
      <c r="L27" s="70">
        <v>30000</v>
      </c>
      <c r="M27" s="107"/>
      <c r="N27" s="72" t="s">
        <v>14</v>
      </c>
      <c r="O27" s="70">
        <f t="shared" si="4"/>
        <v>15000</v>
      </c>
      <c r="P27" s="108"/>
      <c r="Q27" s="240"/>
      <c r="R27" s="241"/>
      <c r="S27" s="241"/>
      <c r="T27" s="242"/>
    </row>
    <row r="28" spans="1:22" ht="20.25" customHeight="1" x14ac:dyDescent="0.3">
      <c r="A28" s="264"/>
      <c r="B28" s="189"/>
      <c r="C28" s="201" t="s">
        <v>20</v>
      </c>
      <c r="D28" s="190"/>
      <c r="E28" s="190"/>
      <c r="F28" s="190"/>
      <c r="G28" s="190"/>
      <c r="H28" s="190"/>
      <c r="I28" s="279"/>
      <c r="J28" s="105">
        <f t="shared" si="3"/>
        <v>0</v>
      </c>
      <c r="K28" s="130" t="s">
        <v>14</v>
      </c>
      <c r="L28" s="70">
        <v>5000</v>
      </c>
      <c r="M28" s="107"/>
      <c r="N28" s="72" t="s">
        <v>14</v>
      </c>
      <c r="O28" s="70">
        <f t="shared" si="4"/>
        <v>2500</v>
      </c>
      <c r="P28" s="108"/>
      <c r="Q28" s="240"/>
      <c r="R28" s="241"/>
      <c r="S28" s="241"/>
      <c r="T28" s="242"/>
    </row>
    <row r="29" spans="1:22" ht="20.25" customHeight="1" x14ac:dyDescent="0.3">
      <c r="A29" s="264"/>
      <c r="B29" s="189"/>
      <c r="C29" s="201" t="s">
        <v>32</v>
      </c>
      <c r="D29" s="190"/>
      <c r="E29" s="190"/>
      <c r="F29" s="190"/>
      <c r="G29" s="190"/>
      <c r="H29" s="190"/>
      <c r="I29" s="279"/>
      <c r="J29" s="105">
        <f t="shared" si="3"/>
        <v>0</v>
      </c>
      <c r="K29" s="130" t="s">
        <v>14</v>
      </c>
      <c r="L29" s="70">
        <v>30000</v>
      </c>
      <c r="M29" s="107"/>
      <c r="N29" s="72" t="s">
        <v>14</v>
      </c>
      <c r="O29" s="70">
        <f t="shared" si="4"/>
        <v>15000</v>
      </c>
      <c r="P29" s="108"/>
      <c r="Q29" s="240"/>
      <c r="R29" s="241"/>
      <c r="S29" s="241"/>
      <c r="T29" s="242"/>
    </row>
    <row r="30" spans="1:22" ht="20.25" customHeight="1" x14ac:dyDescent="0.3">
      <c r="A30" s="265"/>
      <c r="B30" s="192"/>
      <c r="C30" s="207" t="s">
        <v>21</v>
      </c>
      <c r="D30" s="193"/>
      <c r="E30" s="193"/>
      <c r="F30" s="193"/>
      <c r="G30" s="193"/>
      <c r="H30" s="193"/>
      <c r="I30" s="280"/>
      <c r="J30" s="109">
        <f t="shared" si="3"/>
        <v>0</v>
      </c>
      <c r="K30" s="131" t="s">
        <v>14</v>
      </c>
      <c r="L30" s="77">
        <v>50000</v>
      </c>
      <c r="M30" s="111"/>
      <c r="N30" s="79" t="s">
        <v>14</v>
      </c>
      <c r="O30" s="77">
        <f t="shared" si="4"/>
        <v>25000</v>
      </c>
      <c r="P30" s="112"/>
      <c r="Q30" s="243"/>
      <c r="R30" s="244"/>
      <c r="S30" s="244"/>
      <c r="T30" s="245"/>
    </row>
    <row r="31" spans="1:22" ht="20.25" customHeight="1" x14ac:dyDescent="0.3">
      <c r="A31" s="266" t="s">
        <v>35</v>
      </c>
      <c r="B31" s="267"/>
      <c r="C31" s="272" t="s">
        <v>22</v>
      </c>
      <c r="D31" s="273"/>
      <c r="E31" s="273"/>
      <c r="F31" s="273"/>
      <c r="G31" s="273"/>
      <c r="H31" s="273"/>
      <c r="I31" s="274"/>
      <c r="J31" s="89">
        <f t="shared" si="3"/>
        <v>0</v>
      </c>
      <c r="K31" s="132" t="s">
        <v>14</v>
      </c>
      <c r="L31" s="84">
        <v>30000</v>
      </c>
      <c r="M31" s="91"/>
      <c r="N31" s="86" t="s">
        <v>14</v>
      </c>
      <c r="O31" s="84">
        <f t="shared" si="4"/>
        <v>15000</v>
      </c>
      <c r="P31" s="92"/>
      <c r="Q31" s="225" t="s">
        <v>253</v>
      </c>
      <c r="R31" s="226"/>
      <c r="S31" s="226"/>
      <c r="T31" s="227"/>
    </row>
    <row r="32" spans="1:22" ht="20.25" customHeight="1" x14ac:dyDescent="0.3">
      <c r="A32" s="268"/>
      <c r="B32" s="269"/>
      <c r="C32" s="253" t="s">
        <v>60</v>
      </c>
      <c r="D32" s="254"/>
      <c r="E32" s="254"/>
      <c r="F32" s="254"/>
      <c r="G32" s="113" t="s">
        <v>62</v>
      </c>
      <c r="H32" s="114">
        <v>3</v>
      </c>
      <c r="I32" s="115" t="s">
        <v>63</v>
      </c>
      <c r="J32" s="105">
        <f t="shared" si="3"/>
        <v>0</v>
      </c>
      <c r="K32" s="130" t="s">
        <v>14</v>
      </c>
      <c r="L32" s="70">
        <f>IF(H32&gt;3,10000+(H32-3)*5000,10000)</f>
        <v>10000</v>
      </c>
      <c r="M32" s="107"/>
      <c r="N32" s="72" t="s">
        <v>14</v>
      </c>
      <c r="O32" s="70">
        <f t="shared" si="4"/>
        <v>5000</v>
      </c>
      <c r="P32" s="108"/>
      <c r="Q32" s="240"/>
      <c r="R32" s="241"/>
      <c r="S32" s="241"/>
      <c r="T32" s="242"/>
    </row>
    <row r="33" spans="1:20" ht="20.25" customHeight="1" x14ac:dyDescent="0.3">
      <c r="A33" s="268"/>
      <c r="B33" s="269"/>
      <c r="C33" s="253" t="s">
        <v>61</v>
      </c>
      <c r="D33" s="254"/>
      <c r="E33" s="254"/>
      <c r="F33" s="254"/>
      <c r="G33" s="113" t="s">
        <v>62</v>
      </c>
      <c r="H33" s="114">
        <v>2</v>
      </c>
      <c r="I33" s="115" t="s">
        <v>63</v>
      </c>
      <c r="J33" s="105">
        <f t="shared" si="3"/>
        <v>0</v>
      </c>
      <c r="K33" s="130" t="s">
        <v>14</v>
      </c>
      <c r="L33" s="70">
        <f>IF(H33&gt;2,20000+(H33-2)*10000,20000)</f>
        <v>20000</v>
      </c>
      <c r="M33" s="107"/>
      <c r="N33" s="72" t="s">
        <v>14</v>
      </c>
      <c r="O33" s="70">
        <f t="shared" si="4"/>
        <v>10000</v>
      </c>
      <c r="P33" s="108"/>
      <c r="Q33" s="240"/>
      <c r="R33" s="241"/>
      <c r="S33" s="241"/>
      <c r="T33" s="242"/>
    </row>
    <row r="34" spans="1:20" ht="20.25" customHeight="1" x14ac:dyDescent="0.3">
      <c r="A34" s="268"/>
      <c r="B34" s="269"/>
      <c r="C34" s="201" t="s">
        <v>250</v>
      </c>
      <c r="D34" s="190"/>
      <c r="E34" s="190"/>
      <c r="F34" s="190"/>
      <c r="G34" s="190"/>
      <c r="H34" s="190"/>
      <c r="I34" s="279"/>
      <c r="J34" s="105">
        <f t="shared" si="3"/>
        <v>0</v>
      </c>
      <c r="K34" s="130" t="s">
        <v>14</v>
      </c>
      <c r="L34" s="70">
        <v>10000</v>
      </c>
      <c r="M34" s="107"/>
      <c r="N34" s="72" t="s">
        <v>14</v>
      </c>
      <c r="O34" s="70">
        <f t="shared" si="4"/>
        <v>5000</v>
      </c>
      <c r="P34" s="108"/>
      <c r="Q34" s="240"/>
      <c r="R34" s="241"/>
      <c r="S34" s="241"/>
      <c r="T34" s="242"/>
    </row>
    <row r="35" spans="1:20" ht="20.25" customHeight="1" x14ac:dyDescent="0.3">
      <c r="A35" s="268"/>
      <c r="B35" s="269"/>
      <c r="C35" s="201" t="s">
        <v>23</v>
      </c>
      <c r="D35" s="190"/>
      <c r="E35" s="190"/>
      <c r="F35" s="190"/>
      <c r="G35" s="190"/>
      <c r="H35" s="190"/>
      <c r="I35" s="279"/>
      <c r="J35" s="105">
        <f t="shared" si="3"/>
        <v>0</v>
      </c>
      <c r="K35" s="130" t="s">
        <v>14</v>
      </c>
      <c r="L35" s="70">
        <v>5000</v>
      </c>
      <c r="M35" s="107"/>
      <c r="N35" s="72" t="s">
        <v>14</v>
      </c>
      <c r="O35" s="70">
        <f t="shared" si="4"/>
        <v>2500</v>
      </c>
      <c r="P35" s="108"/>
      <c r="Q35" s="240"/>
      <c r="R35" s="241"/>
      <c r="S35" s="241"/>
      <c r="T35" s="242"/>
    </row>
    <row r="36" spans="1:20" ht="20.25" customHeight="1" x14ac:dyDescent="0.3">
      <c r="A36" s="268"/>
      <c r="B36" s="269"/>
      <c r="C36" s="201" t="s">
        <v>24</v>
      </c>
      <c r="D36" s="190"/>
      <c r="E36" s="190"/>
      <c r="F36" s="190"/>
      <c r="G36" s="190"/>
      <c r="H36" s="190"/>
      <c r="I36" s="279"/>
      <c r="J36" s="105">
        <f t="shared" si="3"/>
        <v>0</v>
      </c>
      <c r="K36" s="130" t="s">
        <v>14</v>
      </c>
      <c r="L36" s="70">
        <v>20000</v>
      </c>
      <c r="M36" s="107"/>
      <c r="N36" s="72" t="s">
        <v>14</v>
      </c>
      <c r="O36" s="70">
        <f t="shared" si="4"/>
        <v>10000</v>
      </c>
      <c r="P36" s="108"/>
      <c r="Q36" s="240"/>
      <c r="R36" s="241"/>
      <c r="S36" s="241"/>
      <c r="T36" s="242"/>
    </row>
    <row r="37" spans="1:20" ht="20.25" customHeight="1" x14ac:dyDescent="0.3">
      <c r="A37" s="268"/>
      <c r="B37" s="269"/>
      <c r="C37" s="201" t="s">
        <v>25</v>
      </c>
      <c r="D37" s="190"/>
      <c r="E37" s="190"/>
      <c r="F37" s="190"/>
      <c r="G37" s="190"/>
      <c r="H37" s="190"/>
      <c r="I37" s="279"/>
      <c r="J37" s="105">
        <f t="shared" si="3"/>
        <v>0</v>
      </c>
      <c r="K37" s="130" t="s">
        <v>14</v>
      </c>
      <c r="L37" s="70">
        <v>20000</v>
      </c>
      <c r="M37" s="107"/>
      <c r="N37" s="72" t="s">
        <v>14</v>
      </c>
      <c r="O37" s="70">
        <f t="shared" si="4"/>
        <v>10000</v>
      </c>
      <c r="P37" s="108"/>
      <c r="Q37" s="240"/>
      <c r="R37" s="241"/>
      <c r="S37" s="241"/>
      <c r="T37" s="242"/>
    </row>
    <row r="38" spans="1:20" ht="20.25" customHeight="1" x14ac:dyDescent="0.3">
      <c r="A38" s="270"/>
      <c r="B38" s="271"/>
      <c r="C38" s="204" t="s">
        <v>26</v>
      </c>
      <c r="D38" s="275"/>
      <c r="E38" s="275"/>
      <c r="F38" s="275"/>
      <c r="G38" s="275"/>
      <c r="H38" s="275"/>
      <c r="I38" s="276"/>
      <c r="J38" s="93">
        <f t="shared" si="3"/>
        <v>0</v>
      </c>
      <c r="K38" s="133" t="s">
        <v>14</v>
      </c>
      <c r="L38" s="95">
        <v>30000</v>
      </c>
      <c r="M38" s="96"/>
      <c r="N38" s="97" t="s">
        <v>14</v>
      </c>
      <c r="O38" s="95">
        <f t="shared" si="4"/>
        <v>15000</v>
      </c>
      <c r="P38" s="98"/>
      <c r="Q38" s="228"/>
      <c r="R38" s="229"/>
      <c r="S38" s="229"/>
      <c r="T38" s="230"/>
    </row>
    <row r="39" spans="1:20" ht="20.25" customHeight="1" x14ac:dyDescent="0.3">
      <c r="A39" s="263" t="s">
        <v>36</v>
      </c>
      <c r="B39" s="195"/>
      <c r="C39" s="277" t="s">
        <v>27</v>
      </c>
      <c r="D39" s="196"/>
      <c r="E39" s="196"/>
      <c r="F39" s="196"/>
      <c r="G39" s="196"/>
      <c r="H39" s="196"/>
      <c r="I39" s="278"/>
      <c r="J39" s="99">
        <f>L39*M39</f>
        <v>0</v>
      </c>
      <c r="K39" s="136" t="s">
        <v>33</v>
      </c>
      <c r="L39" s="101">
        <v>33000</v>
      </c>
      <c r="M39" s="102"/>
      <c r="N39" s="210" t="s">
        <v>39</v>
      </c>
      <c r="O39" s="211"/>
      <c r="P39" s="212"/>
      <c r="Q39" s="198" t="s">
        <v>55</v>
      </c>
      <c r="R39" s="199"/>
      <c r="S39" s="199"/>
      <c r="T39" s="200"/>
    </row>
    <row r="40" spans="1:20" ht="20.25" customHeight="1" x14ac:dyDescent="0.3">
      <c r="A40" s="264"/>
      <c r="B40" s="189"/>
      <c r="C40" s="201" t="s">
        <v>28</v>
      </c>
      <c r="D40" s="190"/>
      <c r="E40" s="190"/>
      <c r="F40" s="190"/>
      <c r="G40" s="190"/>
      <c r="H40" s="190"/>
      <c r="I40" s="279"/>
      <c r="J40" s="105">
        <f>L40*M40</f>
        <v>0</v>
      </c>
      <c r="K40" s="130" t="s">
        <v>33</v>
      </c>
      <c r="L40" s="70">
        <v>55000</v>
      </c>
      <c r="M40" s="107"/>
      <c r="N40" s="213"/>
      <c r="O40" s="214"/>
      <c r="P40" s="215"/>
      <c r="Q40" s="201"/>
      <c r="R40" s="202"/>
      <c r="S40" s="202"/>
      <c r="T40" s="203"/>
    </row>
    <row r="41" spans="1:20" ht="20.25" customHeight="1" x14ac:dyDescent="0.3">
      <c r="A41" s="261"/>
      <c r="B41" s="262"/>
      <c r="C41" s="201" t="s">
        <v>181</v>
      </c>
      <c r="D41" s="190"/>
      <c r="E41" s="190"/>
      <c r="F41" s="190"/>
      <c r="G41" s="190"/>
      <c r="H41" s="190"/>
      <c r="I41" s="279"/>
      <c r="J41" s="105">
        <f t="shared" ref="J41:J42" si="5">L41*M41</f>
        <v>0</v>
      </c>
      <c r="K41" s="166" t="s">
        <v>33</v>
      </c>
      <c r="L41" s="95">
        <v>10000</v>
      </c>
      <c r="M41" s="96"/>
      <c r="N41" s="216"/>
      <c r="O41" s="217"/>
      <c r="P41" s="218"/>
      <c r="Q41" s="204"/>
      <c r="R41" s="205"/>
      <c r="S41" s="205"/>
      <c r="T41" s="206"/>
    </row>
    <row r="42" spans="1:20" ht="20.25" customHeight="1" x14ac:dyDescent="0.3">
      <c r="A42" s="261"/>
      <c r="B42" s="262"/>
      <c r="C42" s="201" t="s">
        <v>251</v>
      </c>
      <c r="D42" s="190"/>
      <c r="E42" s="190"/>
      <c r="F42" s="190"/>
      <c r="G42" s="190"/>
      <c r="H42" s="190"/>
      <c r="I42" s="279"/>
      <c r="J42" s="105">
        <f t="shared" si="5"/>
        <v>0</v>
      </c>
      <c r="K42" s="166" t="s">
        <v>33</v>
      </c>
      <c r="L42" s="95">
        <v>30000</v>
      </c>
      <c r="M42" s="96"/>
      <c r="N42" s="216"/>
      <c r="O42" s="217"/>
      <c r="P42" s="218"/>
      <c r="Q42" s="204"/>
      <c r="R42" s="205"/>
      <c r="S42" s="205"/>
      <c r="T42" s="206"/>
    </row>
    <row r="43" spans="1:20" ht="20.25" customHeight="1" x14ac:dyDescent="0.3">
      <c r="A43" s="265"/>
      <c r="B43" s="192"/>
      <c r="C43" s="207" t="s">
        <v>252</v>
      </c>
      <c r="D43" s="193"/>
      <c r="E43" s="193"/>
      <c r="F43" s="193"/>
      <c r="G43" s="193"/>
      <c r="H43" s="193"/>
      <c r="I43" s="280"/>
      <c r="J43" s="109">
        <f>L43*M43</f>
        <v>0</v>
      </c>
      <c r="K43" s="167" t="s">
        <v>33</v>
      </c>
      <c r="L43" s="77">
        <v>30000</v>
      </c>
      <c r="M43" s="111"/>
      <c r="N43" s="219"/>
      <c r="O43" s="220"/>
      <c r="P43" s="221"/>
      <c r="Q43" s="207"/>
      <c r="R43" s="208"/>
      <c r="S43" s="208"/>
      <c r="T43" s="209"/>
    </row>
    <row r="44" spans="1:20" ht="20.25" customHeight="1" x14ac:dyDescent="0.3">
      <c r="A44" s="266" t="s">
        <v>37</v>
      </c>
      <c r="B44" s="267"/>
      <c r="C44" s="272" t="s">
        <v>29</v>
      </c>
      <c r="D44" s="273"/>
      <c r="E44" s="273"/>
      <c r="F44" s="273"/>
      <c r="G44" s="273"/>
      <c r="H44" s="273"/>
      <c r="I44" s="274"/>
      <c r="J44" s="89">
        <f>L44*M44+O44*P44</f>
        <v>0</v>
      </c>
      <c r="K44" s="132" t="s">
        <v>14</v>
      </c>
      <c r="L44" s="84">
        <v>110000</v>
      </c>
      <c r="M44" s="91"/>
      <c r="N44" s="116" t="s">
        <v>14</v>
      </c>
      <c r="O44" s="117">
        <f>L44</f>
        <v>110000</v>
      </c>
      <c r="P44" s="118"/>
      <c r="Q44" s="225" t="s">
        <v>43</v>
      </c>
      <c r="R44" s="226"/>
      <c r="S44" s="226"/>
      <c r="T44" s="227"/>
    </row>
    <row r="45" spans="1:20" ht="20.25" customHeight="1" x14ac:dyDescent="0.3">
      <c r="A45" s="270"/>
      <c r="B45" s="271"/>
      <c r="C45" s="204" t="s">
        <v>30</v>
      </c>
      <c r="D45" s="275"/>
      <c r="E45" s="275"/>
      <c r="F45" s="275"/>
      <c r="G45" s="275"/>
      <c r="H45" s="275"/>
      <c r="I45" s="276"/>
      <c r="J45" s="93">
        <f>L45*M45+O45*P45</f>
        <v>0</v>
      </c>
      <c r="K45" s="133" t="s">
        <v>14</v>
      </c>
      <c r="L45" s="95">
        <v>130000</v>
      </c>
      <c r="M45" s="96"/>
      <c r="N45" s="119" t="s">
        <v>14</v>
      </c>
      <c r="O45" s="120">
        <f>L45</f>
        <v>130000</v>
      </c>
      <c r="P45" s="121"/>
      <c r="Q45" s="228"/>
      <c r="R45" s="229"/>
      <c r="S45" s="229"/>
      <c r="T45" s="230"/>
    </row>
    <row r="46" spans="1:20" ht="38.25" customHeight="1" x14ac:dyDescent="0.3">
      <c r="A46" s="281" t="s">
        <v>38</v>
      </c>
      <c r="B46" s="282"/>
      <c r="C46" s="302" t="s">
        <v>31</v>
      </c>
      <c r="D46" s="303"/>
      <c r="E46" s="303"/>
      <c r="F46" s="303"/>
      <c r="G46" s="303"/>
      <c r="H46" s="303"/>
      <c r="I46" s="304"/>
      <c r="J46" s="122">
        <f>L46*M46+O46*P46</f>
        <v>0</v>
      </c>
      <c r="K46" s="134" t="s">
        <v>14</v>
      </c>
      <c r="L46" s="124">
        <v>30000</v>
      </c>
      <c r="M46" s="125"/>
      <c r="N46" s="126" t="s">
        <v>14</v>
      </c>
      <c r="O46" s="127">
        <f>L46</f>
        <v>30000</v>
      </c>
      <c r="P46" s="128"/>
      <c r="Q46" s="222" t="s">
        <v>42</v>
      </c>
      <c r="R46" s="223"/>
      <c r="S46" s="223"/>
      <c r="T46" s="224"/>
    </row>
    <row r="47" spans="1:20" ht="20.25" customHeight="1" thickBot="1" x14ac:dyDescent="0.35">
      <c r="A47" s="293" t="s">
        <v>9</v>
      </c>
      <c r="B47" s="294"/>
      <c r="C47" s="294"/>
      <c r="D47" s="294"/>
      <c r="E47" s="295"/>
      <c r="F47" s="295"/>
      <c r="G47" s="295"/>
      <c r="H47" s="295"/>
      <c r="I47" s="295"/>
      <c r="J47" s="10">
        <f>SUM(J23:J46)</f>
        <v>0</v>
      </c>
      <c r="K47" s="290"/>
      <c r="L47" s="291"/>
      <c r="M47" s="291"/>
      <c r="N47" s="291"/>
      <c r="O47" s="291"/>
      <c r="P47" s="291"/>
      <c r="Q47" s="291"/>
      <c r="R47" s="291"/>
      <c r="S47" s="291"/>
      <c r="T47" s="292"/>
    </row>
    <row r="48" spans="1:20" ht="8.25" customHeight="1" x14ac:dyDescent="0.3"/>
    <row r="49" spans="1:20" ht="15.75" customHeight="1" thickBot="1" x14ac:dyDescent="0.35">
      <c r="A49" s="171" t="s">
        <v>64</v>
      </c>
      <c r="B49" s="171"/>
      <c r="C49" s="171"/>
      <c r="D49" s="171"/>
      <c r="E49" s="171"/>
      <c r="F49" s="171"/>
      <c r="G49" s="171"/>
      <c r="H49" s="171"/>
      <c r="I49" s="171"/>
      <c r="J49" s="171"/>
      <c r="K49" s="171"/>
      <c r="L49" s="171"/>
      <c r="M49" s="171"/>
      <c r="N49" s="171"/>
      <c r="O49" s="171"/>
      <c r="P49" s="171"/>
      <c r="Q49" s="171"/>
      <c r="R49" s="171"/>
      <c r="S49" s="171"/>
      <c r="T49" s="171"/>
    </row>
    <row r="50" spans="1:20" ht="70.5" customHeight="1" thickBot="1" x14ac:dyDescent="0.35">
      <c r="A50" s="168" t="s">
        <v>110</v>
      </c>
      <c r="B50" s="169"/>
      <c r="C50" s="169"/>
      <c r="D50" s="169"/>
      <c r="E50" s="169"/>
      <c r="F50" s="169"/>
      <c r="G50" s="169"/>
      <c r="H50" s="169"/>
      <c r="I50" s="169"/>
      <c r="J50" s="169"/>
      <c r="K50" s="169"/>
      <c r="L50" s="169"/>
      <c r="M50" s="169"/>
      <c r="N50" s="169"/>
      <c r="O50" s="169"/>
      <c r="P50" s="169"/>
      <c r="Q50" s="169"/>
      <c r="R50" s="169"/>
      <c r="S50" s="169"/>
      <c r="T50" s="170"/>
    </row>
  </sheetData>
  <sheetProtection algorithmName="SHA-512" hashValue="nHfyrAsStxVeqTPxGajCZ1eFdnoQYS2RfO2ZkdfE6RwHHrQJI1i1qPdJ0Ql0XX7Nw8PT/FSPPbTkiVAqMlDn6Q==" saltValue="JXq+ofYT9i+MtbdT1wFCqw==" spinCount="100000" sheet="1" selectLockedCells="1"/>
  <mergeCells count="75">
    <mergeCell ref="A49:T49"/>
    <mergeCell ref="A50:T50"/>
    <mergeCell ref="A44:B45"/>
    <mergeCell ref="C44:I44"/>
    <mergeCell ref="Q44:T45"/>
    <mergeCell ref="C45:I45"/>
    <mergeCell ref="A46:B46"/>
    <mergeCell ref="C46:I46"/>
    <mergeCell ref="Q46:T46"/>
    <mergeCell ref="A39:B43"/>
    <mergeCell ref="C39:I39"/>
    <mergeCell ref="N39:P43"/>
    <mergeCell ref="A31:B38"/>
    <mergeCell ref="A47:I47"/>
    <mergeCell ref="K47:T47"/>
    <mergeCell ref="Q39:T43"/>
    <mergeCell ref="C40:I40"/>
    <mergeCell ref="C43:I43"/>
    <mergeCell ref="C41:I41"/>
    <mergeCell ref="C42:I42"/>
    <mergeCell ref="C31:I31"/>
    <mergeCell ref="Q31:T38"/>
    <mergeCell ref="C32:F32"/>
    <mergeCell ref="C33:F33"/>
    <mergeCell ref="C34:I34"/>
    <mergeCell ref="C35:I35"/>
    <mergeCell ref="C36:I36"/>
    <mergeCell ref="C37:I37"/>
    <mergeCell ref="C38:I38"/>
    <mergeCell ref="A23:B24"/>
    <mergeCell ref="C23:I23"/>
    <mergeCell ref="Q23:T24"/>
    <mergeCell ref="C24:I24"/>
    <mergeCell ref="A25:B30"/>
    <mergeCell ref="C25:I25"/>
    <mergeCell ref="Q25:T30"/>
    <mergeCell ref="C26:I26"/>
    <mergeCell ref="C27:I27"/>
    <mergeCell ref="C28:I28"/>
    <mergeCell ref="C29:I29"/>
    <mergeCell ref="C30:I30"/>
    <mergeCell ref="Q21:T22"/>
    <mergeCell ref="A15:B17"/>
    <mergeCell ref="C15:I15"/>
    <mergeCell ref="C16:I16"/>
    <mergeCell ref="C17:I17"/>
    <mergeCell ref="A18:I18"/>
    <mergeCell ref="K18:T18"/>
    <mergeCell ref="A20:I20"/>
    <mergeCell ref="A21:I22"/>
    <mergeCell ref="J21:J22"/>
    <mergeCell ref="K21:M21"/>
    <mergeCell ref="N21:P21"/>
    <mergeCell ref="A12:B14"/>
    <mergeCell ref="C12:I12"/>
    <mergeCell ref="C13:I13"/>
    <mergeCell ref="C14:I14"/>
    <mergeCell ref="E6:H6"/>
    <mergeCell ref="B7:D7"/>
    <mergeCell ref="F7:T7"/>
    <mergeCell ref="B8:D8"/>
    <mergeCell ref="I8:T8"/>
    <mergeCell ref="A9:I9"/>
    <mergeCell ref="A10:I11"/>
    <mergeCell ref="J10:J11"/>
    <mergeCell ref="K10:M10"/>
    <mergeCell ref="N10:P10"/>
    <mergeCell ref="Q10:S10"/>
    <mergeCell ref="B5:D5"/>
    <mergeCell ref="F5:T5"/>
    <mergeCell ref="A1:T1"/>
    <mergeCell ref="B3:D3"/>
    <mergeCell ref="F3:T3"/>
    <mergeCell ref="B4:D4"/>
    <mergeCell ref="F4:T4"/>
  </mergeCells>
  <phoneticPr fontId="2" type="noConversion"/>
  <pageMargins left="0.25" right="0.38645833333333335" top="0.82395833333333335" bottom="6.9791666666666669E-2" header="0.3" footer="0.3"/>
  <pageSetup paperSize="9" scale="70" fitToWidth="0" fitToHeight="0" orientation="portrait" r:id="rId1"/>
  <headerFooter>
    <oddHeader xml:space="preserve">&amp;L
[별지 제 2호 서식]
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56"/>
  <sheetViews>
    <sheetView view="pageLayout" workbookViewId="0">
      <selection activeCell="N15" sqref="N15"/>
    </sheetView>
  </sheetViews>
  <sheetFormatPr defaultColWidth="8.75" defaultRowHeight="16.5" x14ac:dyDescent="0.3"/>
  <cols>
    <col min="1" max="1" width="4.5" style="11" customWidth="1"/>
    <col min="2" max="2" width="2.375" style="11" customWidth="1"/>
    <col min="3" max="3" width="3.25" style="11" customWidth="1"/>
    <col min="4" max="4" width="1.875" style="11" customWidth="1"/>
    <col min="5" max="5" width="3.125" style="11" customWidth="1"/>
    <col min="6" max="6" width="1.5" style="11" customWidth="1"/>
    <col min="7" max="7" width="4.25" style="11" customWidth="1"/>
    <col min="8" max="8" width="1.375" style="11" customWidth="1"/>
    <col min="9" max="13" width="2.125" style="11" customWidth="1"/>
    <col min="14" max="14" width="3.25" style="11" customWidth="1"/>
    <col min="15" max="27" width="2.125" style="11" customWidth="1"/>
    <col min="28" max="28" width="2.75" style="11" customWidth="1"/>
    <col min="29" max="29" width="12.125" style="11" customWidth="1"/>
    <col min="30" max="30" width="4.5" style="11" customWidth="1"/>
    <col min="31" max="31" width="10.875" style="11" bestFit="1" customWidth="1"/>
    <col min="32" max="16384" width="8.75" style="11"/>
  </cols>
  <sheetData>
    <row r="1" spans="1:30" ht="43.5" customHeight="1" thickBot="1" x14ac:dyDescent="0.35">
      <c r="A1" s="328" t="s">
        <v>65</v>
      </c>
      <c r="B1" s="329"/>
      <c r="C1" s="329"/>
      <c r="D1" s="329"/>
      <c r="E1" s="329"/>
      <c r="F1" s="329"/>
      <c r="G1" s="329"/>
      <c r="H1" s="329"/>
      <c r="I1" s="329"/>
      <c r="J1" s="329"/>
      <c r="K1" s="329"/>
      <c r="L1" s="329"/>
      <c r="M1" s="329"/>
      <c r="N1" s="329"/>
      <c r="O1" s="329"/>
      <c r="P1" s="329"/>
      <c r="Q1" s="329"/>
      <c r="R1" s="329"/>
      <c r="S1" s="329"/>
      <c r="T1" s="329"/>
      <c r="U1" s="329"/>
      <c r="V1" s="329"/>
      <c r="W1" s="329"/>
      <c r="X1" s="329"/>
      <c r="Y1" s="329"/>
      <c r="Z1" s="329"/>
      <c r="AA1" s="329"/>
      <c r="AB1" s="329"/>
      <c r="AC1" s="329"/>
      <c r="AD1" s="330"/>
    </row>
    <row r="2" spans="1:30" ht="15" customHeight="1" x14ac:dyDescent="0.3">
      <c r="A2" s="12"/>
      <c r="B2" s="13"/>
      <c r="C2" s="13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5"/>
    </row>
    <row r="3" spans="1:30" s="22" customFormat="1" ht="24.75" customHeight="1" x14ac:dyDescent="0.3">
      <c r="A3" s="16"/>
      <c r="B3" s="17" t="s">
        <v>66</v>
      </c>
      <c r="C3" s="331" t="s">
        <v>92</v>
      </c>
      <c r="D3" s="331"/>
      <c r="E3" s="331"/>
      <c r="F3" s="18" t="s">
        <v>67</v>
      </c>
      <c r="G3" s="19">
        <f>공연_음향반사판사용!F3</f>
        <v>0</v>
      </c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1"/>
    </row>
    <row r="4" spans="1:30" s="22" customFormat="1" ht="24.75" customHeight="1" x14ac:dyDescent="0.3">
      <c r="A4" s="16"/>
      <c r="B4" s="17" t="s">
        <v>68</v>
      </c>
      <c r="C4" s="331" t="s">
        <v>69</v>
      </c>
      <c r="D4" s="331"/>
      <c r="E4" s="331"/>
      <c r="F4" s="18" t="s">
        <v>67</v>
      </c>
      <c r="G4" s="19">
        <f>공연!F4</f>
        <v>0</v>
      </c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1"/>
    </row>
    <row r="5" spans="1:30" s="22" customFormat="1" ht="24.75" customHeight="1" x14ac:dyDescent="0.3">
      <c r="A5" s="16"/>
      <c r="B5" s="17" t="s">
        <v>70</v>
      </c>
      <c r="C5" s="331" t="s">
        <v>71</v>
      </c>
      <c r="D5" s="331"/>
      <c r="E5" s="331"/>
      <c r="F5" s="18" t="s">
        <v>67</v>
      </c>
      <c r="G5" s="19">
        <f>공연!F5</f>
        <v>0</v>
      </c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1"/>
    </row>
    <row r="6" spans="1:30" ht="24.75" customHeight="1" x14ac:dyDescent="0.3">
      <c r="A6" s="12"/>
      <c r="B6" s="23"/>
      <c r="C6" s="24"/>
      <c r="D6" s="24"/>
      <c r="E6" s="24"/>
      <c r="F6" s="13"/>
      <c r="G6" s="320" t="str">
        <f>공연!E6</f>
        <v>( 공연시간 :</v>
      </c>
      <c r="H6" s="320"/>
      <c r="I6" s="320"/>
      <c r="J6" s="320"/>
      <c r="K6" s="320"/>
      <c r="L6" s="320"/>
      <c r="M6" s="321" t="str">
        <f>공연_음향반사판사용!J6&amp;" )"</f>
        <v xml:space="preserve"> )</v>
      </c>
      <c r="N6" s="322"/>
      <c r="O6" s="322"/>
      <c r="P6" s="322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5"/>
    </row>
    <row r="7" spans="1:30" ht="9" customHeight="1" x14ac:dyDescent="0.3">
      <c r="A7" s="12"/>
      <c r="B7" s="23"/>
      <c r="C7" s="13"/>
      <c r="D7" s="13"/>
      <c r="E7" s="13"/>
      <c r="F7" s="13"/>
      <c r="G7" s="13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5"/>
    </row>
    <row r="8" spans="1:30" x14ac:dyDescent="0.3">
      <c r="A8" s="12"/>
      <c r="B8" s="23" t="s">
        <v>72</v>
      </c>
      <c r="C8" s="315" t="s">
        <v>73</v>
      </c>
      <c r="D8" s="315"/>
      <c r="E8" s="315"/>
      <c r="F8" s="13"/>
      <c r="G8" s="13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5"/>
    </row>
    <row r="9" spans="1:30" x14ac:dyDescent="0.3">
      <c r="A9" s="12"/>
      <c r="B9" s="14"/>
      <c r="C9" s="25" t="s">
        <v>74</v>
      </c>
      <c r="D9" s="309" t="s">
        <v>75</v>
      </c>
      <c r="E9" s="309"/>
      <c r="F9" s="309"/>
      <c r="G9" s="309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312">
        <f>SUM(AC10:AD25)</f>
        <v>0</v>
      </c>
      <c r="AC9" s="312"/>
      <c r="AD9" s="313"/>
    </row>
    <row r="10" spans="1:30" s="33" customFormat="1" ht="16.5" customHeight="1" x14ac:dyDescent="0.3">
      <c r="A10" s="27"/>
      <c r="B10" s="28"/>
      <c r="C10" s="28"/>
      <c r="D10" s="29" t="s">
        <v>76</v>
      </c>
      <c r="E10" s="326" t="s">
        <v>77</v>
      </c>
      <c r="F10" s="326"/>
      <c r="G10" s="326"/>
      <c r="H10" s="28" t="s">
        <v>67</v>
      </c>
      <c r="I10" s="30" t="s">
        <v>107</v>
      </c>
      <c r="J10" s="30"/>
      <c r="K10" s="30"/>
      <c r="L10" s="310" t="s">
        <v>108</v>
      </c>
      <c r="M10" s="310"/>
      <c r="N10" s="28"/>
      <c r="O10" s="28" t="s">
        <v>79</v>
      </c>
      <c r="P10" s="31" t="s">
        <v>80</v>
      </c>
      <c r="Q10" s="308">
        <v>99000</v>
      </c>
      <c r="R10" s="308"/>
      <c r="S10" s="308"/>
      <c r="T10" s="308"/>
      <c r="U10" s="308"/>
      <c r="V10" s="31" t="s">
        <v>80</v>
      </c>
      <c r="W10" s="311">
        <v>0.5</v>
      </c>
      <c r="X10" s="311"/>
      <c r="Y10" s="28"/>
      <c r="Z10" s="31"/>
      <c r="AA10" s="143"/>
      <c r="AB10" s="28"/>
      <c r="AC10" s="306">
        <f>N10*Q10*W10</f>
        <v>0</v>
      </c>
      <c r="AD10" s="307"/>
    </row>
    <row r="11" spans="1:30" s="33" customFormat="1" ht="16.5" customHeight="1" x14ac:dyDescent="0.3">
      <c r="A11" s="27"/>
      <c r="B11" s="28"/>
      <c r="C11" s="28"/>
      <c r="D11" s="29"/>
      <c r="E11" s="144"/>
      <c r="F11" s="144"/>
      <c r="G11" s="144"/>
      <c r="H11" s="28"/>
      <c r="I11" s="30"/>
      <c r="J11" s="30"/>
      <c r="K11" s="30"/>
      <c r="L11" s="310" t="s">
        <v>109</v>
      </c>
      <c r="M11" s="310"/>
      <c r="N11" s="28"/>
      <c r="O11" s="28" t="s">
        <v>79</v>
      </c>
      <c r="P11" s="31" t="s">
        <v>80</v>
      </c>
      <c r="Q11" s="308">
        <v>143000</v>
      </c>
      <c r="R11" s="308"/>
      <c r="S11" s="308"/>
      <c r="T11" s="308"/>
      <c r="U11" s="308"/>
      <c r="V11" s="31" t="s">
        <v>80</v>
      </c>
      <c r="W11" s="311">
        <v>0.5</v>
      </c>
      <c r="X11" s="311"/>
      <c r="Y11" s="28"/>
      <c r="Z11" s="31"/>
      <c r="AA11" s="143"/>
      <c r="AB11" s="28"/>
      <c r="AC11" s="306">
        <f>N11*Q11*W11</f>
        <v>0</v>
      </c>
      <c r="AD11" s="307"/>
    </row>
    <row r="12" spans="1:30" s="33" customFormat="1" ht="16.5" customHeight="1" x14ac:dyDescent="0.3">
      <c r="A12" s="27"/>
      <c r="B12" s="28"/>
      <c r="C12" s="28"/>
      <c r="D12" s="29"/>
      <c r="E12" s="144"/>
      <c r="F12" s="144"/>
      <c r="G12" s="144"/>
      <c r="H12" s="28"/>
      <c r="I12" s="30"/>
      <c r="J12" s="30"/>
      <c r="K12" s="30"/>
      <c r="L12" s="145"/>
      <c r="M12" s="145"/>
      <c r="N12" s="28"/>
      <c r="O12" s="28"/>
      <c r="P12" s="31"/>
      <c r="Q12" s="139"/>
      <c r="R12" s="139"/>
      <c r="S12" s="139"/>
      <c r="T12" s="139"/>
      <c r="U12" s="139"/>
      <c r="V12" s="31"/>
      <c r="W12" s="143"/>
      <c r="X12" s="143"/>
      <c r="Y12" s="28"/>
      <c r="Z12" s="31"/>
      <c r="AA12" s="143"/>
      <c r="AB12" s="28"/>
      <c r="AC12" s="141"/>
      <c r="AD12" s="142"/>
    </row>
    <row r="13" spans="1:30" s="33" customFormat="1" ht="11.25" customHeight="1" x14ac:dyDescent="0.3">
      <c r="A13" s="27"/>
      <c r="B13" s="28"/>
      <c r="C13" s="28"/>
      <c r="D13" s="29"/>
      <c r="E13" s="144"/>
      <c r="F13" s="144"/>
      <c r="G13" s="144"/>
      <c r="H13" s="28"/>
      <c r="I13" s="143"/>
      <c r="J13" s="145"/>
      <c r="K13" s="145"/>
      <c r="L13" s="143"/>
      <c r="M13" s="31"/>
      <c r="N13" s="28"/>
      <c r="O13" s="28"/>
      <c r="P13" s="31"/>
      <c r="Q13" s="310"/>
      <c r="R13" s="310"/>
      <c r="S13" s="310"/>
      <c r="T13" s="310"/>
      <c r="U13" s="310"/>
      <c r="V13" s="30"/>
      <c r="W13" s="28"/>
      <c r="X13" s="28"/>
      <c r="Y13" s="28"/>
      <c r="Z13" s="31"/>
      <c r="AA13" s="143"/>
      <c r="AB13" s="28"/>
      <c r="AC13" s="28"/>
      <c r="AD13" s="36"/>
    </row>
    <row r="14" spans="1:30" s="33" customFormat="1" ht="16.5" customHeight="1" x14ac:dyDescent="0.3">
      <c r="A14" s="27"/>
      <c r="B14" s="28"/>
      <c r="C14" s="28"/>
      <c r="D14" s="29" t="s">
        <v>76</v>
      </c>
      <c r="E14" s="305" t="s">
        <v>81</v>
      </c>
      <c r="F14" s="305"/>
      <c r="G14" s="305"/>
      <c r="H14" s="28" t="s">
        <v>67</v>
      </c>
      <c r="I14" s="305" t="s">
        <v>95</v>
      </c>
      <c r="J14" s="305"/>
      <c r="K14" s="305"/>
      <c r="L14" s="305"/>
      <c r="M14" s="305"/>
      <c r="N14" s="52">
        <f>공연_음향반사판사용!$P$23</f>
        <v>0</v>
      </c>
      <c r="O14" s="28" t="s">
        <v>79</v>
      </c>
      <c r="P14" s="31" t="s">
        <v>80</v>
      </c>
      <c r="Q14" s="308">
        <f>공연!O23</f>
        <v>40000</v>
      </c>
      <c r="R14" s="308"/>
      <c r="S14" s="308"/>
      <c r="T14" s="308"/>
      <c r="U14" s="308"/>
      <c r="V14" s="31"/>
      <c r="W14" s="311"/>
      <c r="X14" s="311"/>
      <c r="Y14" s="30"/>
      <c r="Z14" s="28"/>
      <c r="AA14" s="28"/>
      <c r="AB14" s="28"/>
      <c r="AC14" s="306">
        <f>N14*Q14</f>
        <v>0</v>
      </c>
      <c r="AD14" s="307"/>
    </row>
    <row r="15" spans="1:30" s="33" customFormat="1" ht="16.5" customHeight="1" x14ac:dyDescent="0.3">
      <c r="A15" s="27"/>
      <c r="B15" s="28"/>
      <c r="C15" s="28"/>
      <c r="D15" s="29" t="s">
        <v>76</v>
      </c>
      <c r="E15" s="305" t="s">
        <v>81</v>
      </c>
      <c r="F15" s="305"/>
      <c r="G15" s="305"/>
      <c r="H15" s="28" t="s">
        <v>67</v>
      </c>
      <c r="I15" s="305" t="s">
        <v>94</v>
      </c>
      <c r="J15" s="305"/>
      <c r="K15" s="305"/>
      <c r="L15" s="305"/>
      <c r="M15" s="305"/>
      <c r="N15" s="52">
        <f>공연_음향반사판사용!$P$24</f>
        <v>0</v>
      </c>
      <c r="O15" s="28" t="s">
        <v>79</v>
      </c>
      <c r="P15" s="31" t="s">
        <v>80</v>
      </c>
      <c r="Q15" s="308">
        <f>공연!O24</f>
        <v>15000</v>
      </c>
      <c r="R15" s="308"/>
      <c r="S15" s="308"/>
      <c r="T15" s="308"/>
      <c r="U15" s="308"/>
      <c r="V15" s="31"/>
      <c r="W15" s="143"/>
      <c r="X15" s="143"/>
      <c r="Y15" s="30"/>
      <c r="Z15" s="28"/>
      <c r="AA15" s="28"/>
      <c r="AB15" s="28"/>
      <c r="AC15" s="306">
        <f t="shared" ref="AC15:AC24" si="0">N15*Q15</f>
        <v>0</v>
      </c>
      <c r="AD15" s="307"/>
    </row>
    <row r="16" spans="1:30" s="33" customFormat="1" ht="16.5" customHeight="1" x14ac:dyDescent="0.3">
      <c r="A16" s="27"/>
      <c r="B16" s="28"/>
      <c r="C16" s="28"/>
      <c r="D16" s="29" t="s">
        <v>76</v>
      </c>
      <c r="E16" s="305" t="s">
        <v>81</v>
      </c>
      <c r="F16" s="305"/>
      <c r="G16" s="305"/>
      <c r="H16" s="28" t="s">
        <v>67</v>
      </c>
      <c r="I16" s="305" t="s">
        <v>96</v>
      </c>
      <c r="J16" s="305"/>
      <c r="K16" s="305"/>
      <c r="L16" s="305"/>
      <c r="M16" s="305"/>
      <c r="N16" s="52">
        <f>공연_음향반사판사용!$P$25</f>
        <v>0</v>
      </c>
      <c r="O16" s="28" t="s">
        <v>79</v>
      </c>
      <c r="P16" s="31" t="s">
        <v>80</v>
      </c>
      <c r="Q16" s="308">
        <f>공연!O25</f>
        <v>35000</v>
      </c>
      <c r="R16" s="308"/>
      <c r="S16" s="308"/>
      <c r="T16" s="308"/>
      <c r="U16" s="308"/>
      <c r="V16" s="31"/>
      <c r="W16" s="143"/>
      <c r="X16" s="143"/>
      <c r="Y16" s="30"/>
      <c r="Z16" s="28"/>
      <c r="AA16" s="28"/>
      <c r="AB16" s="28"/>
      <c r="AC16" s="306">
        <f t="shared" si="0"/>
        <v>0</v>
      </c>
      <c r="AD16" s="307"/>
    </row>
    <row r="17" spans="1:30" s="33" customFormat="1" ht="16.5" customHeight="1" x14ac:dyDescent="0.3">
      <c r="A17" s="27"/>
      <c r="B17" s="28"/>
      <c r="C17" s="28"/>
      <c r="D17" s="29" t="s">
        <v>76</v>
      </c>
      <c r="E17" s="305" t="s">
        <v>81</v>
      </c>
      <c r="F17" s="305"/>
      <c r="G17" s="305"/>
      <c r="H17" s="28" t="s">
        <v>67</v>
      </c>
      <c r="I17" s="305" t="s">
        <v>97</v>
      </c>
      <c r="J17" s="305"/>
      <c r="K17" s="305"/>
      <c r="L17" s="305"/>
      <c r="M17" s="305"/>
      <c r="N17" s="52">
        <f>공연_음향반사판사용!$P$31</f>
        <v>0</v>
      </c>
      <c r="O17" s="28" t="s">
        <v>79</v>
      </c>
      <c r="P17" s="31" t="s">
        <v>80</v>
      </c>
      <c r="Q17" s="308">
        <f>공연!O31</f>
        <v>15000</v>
      </c>
      <c r="R17" s="308"/>
      <c r="S17" s="308"/>
      <c r="T17" s="308"/>
      <c r="U17" s="308"/>
      <c r="V17" s="31"/>
      <c r="W17" s="143"/>
      <c r="X17" s="143"/>
      <c r="Y17" s="30"/>
      <c r="Z17" s="28"/>
      <c r="AA17" s="28"/>
      <c r="AB17" s="28"/>
      <c r="AC17" s="306">
        <f t="shared" si="0"/>
        <v>0</v>
      </c>
      <c r="AD17" s="307"/>
    </row>
    <row r="18" spans="1:30" s="33" customFormat="1" ht="16.5" customHeight="1" x14ac:dyDescent="0.3">
      <c r="A18" s="27"/>
      <c r="B18" s="28"/>
      <c r="C18" s="28"/>
      <c r="D18" s="29" t="s">
        <v>76</v>
      </c>
      <c r="E18" s="305" t="s">
        <v>81</v>
      </c>
      <c r="F18" s="305"/>
      <c r="G18" s="305"/>
      <c r="H18" s="28" t="s">
        <v>67</v>
      </c>
      <c r="I18" s="305" t="s">
        <v>99</v>
      </c>
      <c r="J18" s="305"/>
      <c r="K18" s="305"/>
      <c r="L18" s="305"/>
      <c r="M18" s="305"/>
      <c r="N18" s="52">
        <f>공연_음향반사판사용!$P$32</f>
        <v>0</v>
      </c>
      <c r="O18" s="28" t="s">
        <v>79</v>
      </c>
      <c r="P18" s="31" t="s">
        <v>80</v>
      </c>
      <c r="Q18" s="308">
        <f>공연!O32</f>
        <v>5000</v>
      </c>
      <c r="R18" s="308"/>
      <c r="S18" s="308"/>
      <c r="T18" s="308"/>
      <c r="U18" s="308"/>
      <c r="V18" s="51" t="s">
        <v>62</v>
      </c>
      <c r="W18" s="143">
        <f>공연_음향반사판사용!H32</f>
        <v>3</v>
      </c>
      <c r="X18" s="143" t="s">
        <v>106</v>
      </c>
      <c r="Y18" s="30"/>
      <c r="Z18" s="28"/>
      <c r="AA18" s="28"/>
      <c r="AB18" s="28"/>
      <c r="AC18" s="306">
        <f t="shared" si="0"/>
        <v>0</v>
      </c>
      <c r="AD18" s="307"/>
    </row>
    <row r="19" spans="1:30" s="33" customFormat="1" ht="16.5" customHeight="1" x14ac:dyDescent="0.3">
      <c r="A19" s="27"/>
      <c r="B19" s="28"/>
      <c r="C19" s="28"/>
      <c r="D19" s="29" t="s">
        <v>76</v>
      </c>
      <c r="E19" s="305" t="s">
        <v>81</v>
      </c>
      <c r="F19" s="305"/>
      <c r="G19" s="305"/>
      <c r="H19" s="28" t="s">
        <v>67</v>
      </c>
      <c r="I19" s="305" t="s">
        <v>98</v>
      </c>
      <c r="J19" s="305"/>
      <c r="K19" s="305"/>
      <c r="L19" s="305"/>
      <c r="M19" s="305"/>
      <c r="N19" s="52">
        <f>공연_음향반사판사용!$P$33</f>
        <v>0</v>
      </c>
      <c r="O19" s="28" t="s">
        <v>79</v>
      </c>
      <c r="P19" s="31" t="s">
        <v>80</v>
      </c>
      <c r="Q19" s="308">
        <f>공연!O33</f>
        <v>10000</v>
      </c>
      <c r="R19" s="308"/>
      <c r="S19" s="308"/>
      <c r="T19" s="308"/>
      <c r="U19" s="308"/>
      <c r="V19" s="51" t="s">
        <v>62</v>
      </c>
      <c r="W19" s="143">
        <f>공연_음향반사판사용!H33</f>
        <v>2</v>
      </c>
      <c r="X19" s="143" t="s">
        <v>106</v>
      </c>
      <c r="Y19" s="30"/>
      <c r="Z19" s="28"/>
      <c r="AA19" s="28"/>
      <c r="AB19" s="28"/>
      <c r="AC19" s="306">
        <f t="shared" si="0"/>
        <v>0</v>
      </c>
      <c r="AD19" s="307"/>
    </row>
    <row r="20" spans="1:30" s="33" customFormat="1" ht="16.5" customHeight="1" x14ac:dyDescent="0.3">
      <c r="A20" s="27"/>
      <c r="B20" s="28"/>
      <c r="C20" s="28"/>
      <c r="D20" s="29" t="s">
        <v>76</v>
      </c>
      <c r="E20" s="305" t="s">
        <v>81</v>
      </c>
      <c r="F20" s="305"/>
      <c r="G20" s="305"/>
      <c r="H20" s="28" t="s">
        <v>67</v>
      </c>
      <c r="I20" s="305" t="s">
        <v>100</v>
      </c>
      <c r="J20" s="305"/>
      <c r="K20" s="305"/>
      <c r="L20" s="305"/>
      <c r="M20" s="305"/>
      <c r="N20" s="52">
        <f>공연_음향반사판사용!$P$34</f>
        <v>0</v>
      </c>
      <c r="O20" s="28" t="s">
        <v>79</v>
      </c>
      <c r="P20" s="31" t="s">
        <v>80</v>
      </c>
      <c r="Q20" s="308">
        <f>공연!O34</f>
        <v>5000</v>
      </c>
      <c r="R20" s="308"/>
      <c r="S20" s="308"/>
      <c r="T20" s="308"/>
      <c r="U20" s="308"/>
      <c r="V20" s="31"/>
      <c r="W20" s="143"/>
      <c r="X20" s="143"/>
      <c r="Y20" s="30"/>
      <c r="Z20" s="28"/>
      <c r="AA20" s="28"/>
      <c r="AB20" s="28"/>
      <c r="AC20" s="306">
        <f t="shared" si="0"/>
        <v>0</v>
      </c>
      <c r="AD20" s="307"/>
    </row>
    <row r="21" spans="1:30" s="33" customFormat="1" ht="16.5" customHeight="1" x14ac:dyDescent="0.3">
      <c r="A21" s="27"/>
      <c r="B21" s="28"/>
      <c r="C21" s="28"/>
      <c r="D21" s="29" t="s">
        <v>76</v>
      </c>
      <c r="E21" s="305" t="s">
        <v>81</v>
      </c>
      <c r="F21" s="305"/>
      <c r="G21" s="305"/>
      <c r="H21" s="28" t="s">
        <v>67</v>
      </c>
      <c r="I21" s="314" t="s">
        <v>23</v>
      </c>
      <c r="J21" s="314"/>
      <c r="K21" s="314"/>
      <c r="L21" s="314"/>
      <c r="M21" s="314"/>
      <c r="N21" s="52">
        <f>공연_음향반사판사용!$P$35</f>
        <v>0</v>
      </c>
      <c r="O21" s="28" t="s">
        <v>79</v>
      </c>
      <c r="P21" s="31" t="s">
        <v>80</v>
      </c>
      <c r="Q21" s="308">
        <f>공연!O35</f>
        <v>2500</v>
      </c>
      <c r="R21" s="308"/>
      <c r="S21" s="308"/>
      <c r="T21" s="308"/>
      <c r="U21" s="308"/>
      <c r="V21" s="31"/>
      <c r="W21" s="143"/>
      <c r="X21" s="143"/>
      <c r="Y21" s="30"/>
      <c r="Z21" s="28"/>
      <c r="AA21" s="28"/>
      <c r="AB21" s="28"/>
      <c r="AC21" s="306">
        <f t="shared" si="0"/>
        <v>0</v>
      </c>
      <c r="AD21" s="307"/>
    </row>
    <row r="22" spans="1:30" s="33" customFormat="1" ht="16.5" customHeight="1" x14ac:dyDescent="0.3">
      <c r="A22" s="27"/>
      <c r="B22" s="28"/>
      <c r="C22" s="28"/>
      <c r="D22" s="29" t="s">
        <v>76</v>
      </c>
      <c r="E22" s="305" t="s">
        <v>81</v>
      </c>
      <c r="F22" s="305"/>
      <c r="G22" s="305"/>
      <c r="H22" s="28" t="s">
        <v>67</v>
      </c>
      <c r="I22" s="314" t="s">
        <v>101</v>
      </c>
      <c r="J22" s="314"/>
      <c r="K22" s="314"/>
      <c r="L22" s="314"/>
      <c r="M22" s="314"/>
      <c r="N22" s="52">
        <f>공연_음향반사판사용!$P$37</f>
        <v>0</v>
      </c>
      <c r="O22" s="28" t="s">
        <v>79</v>
      </c>
      <c r="P22" s="31" t="s">
        <v>80</v>
      </c>
      <c r="Q22" s="308">
        <f>공연!O37</f>
        <v>10000</v>
      </c>
      <c r="R22" s="308"/>
      <c r="S22" s="308"/>
      <c r="T22" s="308"/>
      <c r="U22" s="308"/>
      <c r="V22" s="31"/>
      <c r="W22" s="143"/>
      <c r="X22" s="143"/>
      <c r="Y22" s="30"/>
      <c r="Z22" s="28"/>
      <c r="AA22" s="28"/>
      <c r="AB22" s="28"/>
      <c r="AC22" s="306">
        <f t="shared" si="0"/>
        <v>0</v>
      </c>
      <c r="AD22" s="307"/>
    </row>
    <row r="23" spans="1:30" s="33" customFormat="1" ht="16.5" customHeight="1" x14ac:dyDescent="0.3">
      <c r="A23" s="27"/>
      <c r="B23" s="28"/>
      <c r="C23" s="28"/>
      <c r="D23" s="29" t="s">
        <v>76</v>
      </c>
      <c r="E23" s="305" t="s">
        <v>81</v>
      </c>
      <c r="F23" s="305"/>
      <c r="G23" s="305"/>
      <c r="H23" s="28" t="s">
        <v>67</v>
      </c>
      <c r="I23" s="305" t="s">
        <v>29</v>
      </c>
      <c r="J23" s="305"/>
      <c r="K23" s="305"/>
      <c r="L23" s="305"/>
      <c r="M23" s="305"/>
      <c r="N23" s="52">
        <f>공연_음향반사판사용!$P$44</f>
        <v>0</v>
      </c>
      <c r="O23" s="28" t="s">
        <v>79</v>
      </c>
      <c r="P23" s="31" t="s">
        <v>80</v>
      </c>
      <c r="Q23" s="308">
        <f>공연!O44</f>
        <v>110000</v>
      </c>
      <c r="R23" s="308"/>
      <c r="S23" s="308"/>
      <c r="T23" s="308"/>
      <c r="U23" s="308"/>
      <c r="V23" s="31"/>
      <c r="W23" s="143"/>
      <c r="X23" s="143"/>
      <c r="Y23" s="30"/>
      <c r="Z23" s="28"/>
      <c r="AA23" s="28"/>
      <c r="AB23" s="28"/>
      <c r="AC23" s="306">
        <f t="shared" si="0"/>
        <v>0</v>
      </c>
      <c r="AD23" s="307"/>
    </row>
    <row r="24" spans="1:30" s="33" customFormat="1" ht="16.5" customHeight="1" x14ac:dyDescent="0.3">
      <c r="A24" s="27"/>
      <c r="B24" s="28"/>
      <c r="C24" s="28"/>
      <c r="D24" s="29" t="s">
        <v>76</v>
      </c>
      <c r="E24" s="305" t="s">
        <v>81</v>
      </c>
      <c r="F24" s="305"/>
      <c r="G24" s="305"/>
      <c r="H24" s="28" t="s">
        <v>67</v>
      </c>
      <c r="I24" s="305" t="s">
        <v>30</v>
      </c>
      <c r="J24" s="305"/>
      <c r="K24" s="305"/>
      <c r="L24" s="305"/>
      <c r="M24" s="305"/>
      <c r="N24" s="52">
        <f>공연_음향반사판사용!$P$45</f>
        <v>0</v>
      </c>
      <c r="O24" s="28" t="s">
        <v>79</v>
      </c>
      <c r="P24" s="31" t="s">
        <v>80</v>
      </c>
      <c r="Q24" s="308">
        <f>공연!O45</f>
        <v>130000</v>
      </c>
      <c r="R24" s="308"/>
      <c r="S24" s="308"/>
      <c r="T24" s="308"/>
      <c r="U24" s="308"/>
      <c r="V24" s="31"/>
      <c r="W24" s="143"/>
      <c r="X24" s="143"/>
      <c r="Y24" s="30"/>
      <c r="Z24" s="28"/>
      <c r="AA24" s="28"/>
      <c r="AB24" s="28"/>
      <c r="AC24" s="306">
        <f t="shared" si="0"/>
        <v>0</v>
      </c>
      <c r="AD24" s="307"/>
    </row>
    <row r="25" spans="1:30" x14ac:dyDescent="0.3">
      <c r="A25" s="12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5"/>
    </row>
    <row r="26" spans="1:30" x14ac:dyDescent="0.3">
      <c r="A26" s="12"/>
      <c r="B26" s="14"/>
      <c r="C26" s="26" t="s">
        <v>82</v>
      </c>
      <c r="D26" s="309" t="s">
        <v>83</v>
      </c>
      <c r="E26" s="309"/>
      <c r="F26" s="309"/>
      <c r="G26" s="309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312">
        <f>SUM(AB27:AD43)</f>
        <v>0</v>
      </c>
      <c r="AC26" s="312"/>
      <c r="AD26" s="313"/>
    </row>
    <row r="27" spans="1:30" s="33" customFormat="1" ht="16.5" customHeight="1" x14ac:dyDescent="0.3">
      <c r="A27" s="27"/>
      <c r="B27" s="28"/>
      <c r="C27" s="28"/>
      <c r="D27" s="29" t="s">
        <v>76</v>
      </c>
      <c r="E27" s="305" t="s">
        <v>77</v>
      </c>
      <c r="F27" s="305"/>
      <c r="G27" s="305"/>
      <c r="H27" s="28" t="s">
        <v>67</v>
      </c>
      <c r="I27" s="30" t="s">
        <v>107</v>
      </c>
      <c r="J27" s="30"/>
      <c r="K27" s="30"/>
      <c r="L27" s="310" t="s">
        <v>84</v>
      </c>
      <c r="M27" s="310"/>
      <c r="N27" s="28"/>
      <c r="O27" s="28" t="s">
        <v>79</v>
      </c>
      <c r="P27" s="31" t="s">
        <v>80</v>
      </c>
      <c r="Q27" s="308">
        <v>165000</v>
      </c>
      <c r="R27" s="308"/>
      <c r="S27" s="308"/>
      <c r="T27" s="308"/>
      <c r="U27" s="308"/>
      <c r="V27" s="31"/>
      <c r="W27" s="311"/>
      <c r="X27" s="311"/>
      <c r="Y27" s="28"/>
      <c r="Z27" s="31"/>
      <c r="AA27" s="143"/>
      <c r="AB27" s="28"/>
      <c r="AC27" s="306">
        <f>N27*Q27</f>
        <v>0</v>
      </c>
      <c r="AD27" s="307"/>
    </row>
    <row r="28" spans="1:30" s="33" customFormat="1" ht="11.25" customHeight="1" x14ac:dyDescent="0.3">
      <c r="A28" s="27"/>
      <c r="B28" s="28"/>
      <c r="C28" s="28"/>
      <c r="D28" s="29"/>
      <c r="E28" s="140"/>
      <c r="F28" s="140"/>
      <c r="G28" s="140"/>
      <c r="H28" s="28"/>
      <c r="I28" s="30"/>
      <c r="J28" s="30"/>
      <c r="K28" s="30"/>
      <c r="L28" s="145"/>
      <c r="M28" s="145"/>
      <c r="N28" s="28"/>
      <c r="O28" s="28"/>
      <c r="P28" s="31"/>
      <c r="Q28" s="139"/>
      <c r="R28" s="139"/>
      <c r="S28" s="139"/>
      <c r="T28" s="139"/>
      <c r="U28" s="139"/>
      <c r="V28" s="31"/>
      <c r="W28" s="143"/>
      <c r="X28" s="143"/>
      <c r="Y28" s="28"/>
      <c r="Z28" s="31"/>
      <c r="AA28" s="143"/>
      <c r="AB28" s="28"/>
      <c r="AC28" s="141"/>
      <c r="AD28" s="142"/>
    </row>
    <row r="29" spans="1:30" s="33" customFormat="1" ht="16.5" customHeight="1" x14ac:dyDescent="0.3">
      <c r="A29" s="27"/>
      <c r="B29" s="28"/>
      <c r="C29" s="28"/>
      <c r="D29" s="29" t="s">
        <v>76</v>
      </c>
      <c r="E29" s="305" t="s">
        <v>81</v>
      </c>
      <c r="F29" s="305"/>
      <c r="G29" s="305"/>
      <c r="H29" s="28" t="s">
        <v>67</v>
      </c>
      <c r="I29" s="305" t="s">
        <v>95</v>
      </c>
      <c r="J29" s="305"/>
      <c r="K29" s="305"/>
      <c r="L29" s="305"/>
      <c r="M29" s="305"/>
      <c r="N29" s="50">
        <f>공연_음향반사판사용!M23</f>
        <v>0</v>
      </c>
      <c r="O29" s="28" t="s">
        <v>79</v>
      </c>
      <c r="P29" s="31" t="s">
        <v>80</v>
      </c>
      <c r="Q29" s="308">
        <f>공연_음향반사판사용!L23</f>
        <v>80000</v>
      </c>
      <c r="R29" s="308"/>
      <c r="S29" s="308"/>
      <c r="T29" s="308"/>
      <c r="U29" s="308"/>
      <c r="V29" s="31"/>
      <c r="W29" s="143"/>
      <c r="X29" s="143"/>
      <c r="Y29" s="28"/>
      <c r="Z29" s="28"/>
      <c r="AA29" s="28"/>
      <c r="AB29" s="28"/>
      <c r="AC29" s="306">
        <f>N29*Q29</f>
        <v>0</v>
      </c>
      <c r="AD29" s="307"/>
    </row>
    <row r="30" spans="1:30" s="33" customFormat="1" ht="16.5" customHeight="1" x14ac:dyDescent="0.3">
      <c r="A30" s="27"/>
      <c r="B30" s="28"/>
      <c r="C30" s="28"/>
      <c r="D30" s="29" t="s">
        <v>76</v>
      </c>
      <c r="E30" s="305" t="s">
        <v>81</v>
      </c>
      <c r="F30" s="305"/>
      <c r="G30" s="305"/>
      <c r="H30" s="28" t="s">
        <v>67</v>
      </c>
      <c r="I30" s="305" t="s">
        <v>94</v>
      </c>
      <c r="J30" s="305"/>
      <c r="K30" s="305"/>
      <c r="L30" s="305"/>
      <c r="M30" s="305"/>
      <c r="N30" s="50">
        <f>공연_음향반사판사용!M24</f>
        <v>0</v>
      </c>
      <c r="O30" s="28" t="s">
        <v>79</v>
      </c>
      <c r="P30" s="31" t="s">
        <v>80</v>
      </c>
      <c r="Q30" s="308">
        <f>공연_음향반사판사용!L24</f>
        <v>30000</v>
      </c>
      <c r="R30" s="308"/>
      <c r="S30" s="308"/>
      <c r="T30" s="308"/>
      <c r="U30" s="308"/>
      <c r="V30" s="31"/>
      <c r="W30" s="143"/>
      <c r="X30" s="143"/>
      <c r="Y30" s="28"/>
      <c r="Z30" s="28"/>
      <c r="AA30" s="28"/>
      <c r="AB30" s="28"/>
      <c r="AC30" s="306">
        <f t="shared" ref="AC30:AC41" si="1">N30*Q30</f>
        <v>0</v>
      </c>
      <c r="AD30" s="307"/>
    </row>
    <row r="31" spans="1:30" s="33" customFormat="1" ht="16.5" customHeight="1" x14ac:dyDescent="0.3">
      <c r="A31" s="27"/>
      <c r="B31" s="28"/>
      <c r="C31" s="28"/>
      <c r="D31" s="29" t="s">
        <v>76</v>
      </c>
      <c r="E31" s="305" t="s">
        <v>81</v>
      </c>
      <c r="F31" s="305"/>
      <c r="G31" s="305"/>
      <c r="H31" s="28" t="s">
        <v>67</v>
      </c>
      <c r="I31" s="305" t="s">
        <v>96</v>
      </c>
      <c r="J31" s="305"/>
      <c r="K31" s="305"/>
      <c r="L31" s="305"/>
      <c r="M31" s="305"/>
      <c r="N31" s="50">
        <f>공연_음향반사판사용!M25</f>
        <v>0</v>
      </c>
      <c r="O31" s="28" t="s">
        <v>79</v>
      </c>
      <c r="P31" s="31" t="s">
        <v>80</v>
      </c>
      <c r="Q31" s="308">
        <f>공연_음향반사판사용!L25</f>
        <v>40000</v>
      </c>
      <c r="R31" s="308"/>
      <c r="S31" s="308"/>
      <c r="T31" s="308"/>
      <c r="U31" s="308"/>
      <c r="V31" s="31"/>
      <c r="W31" s="143"/>
      <c r="X31" s="143"/>
      <c r="Y31" s="28"/>
      <c r="Z31" s="28"/>
      <c r="AA31" s="28"/>
      <c r="AB31" s="28"/>
      <c r="AC31" s="306">
        <f t="shared" si="1"/>
        <v>0</v>
      </c>
      <c r="AD31" s="307"/>
    </row>
    <row r="32" spans="1:30" s="33" customFormat="1" ht="16.5" customHeight="1" x14ac:dyDescent="0.3">
      <c r="A32" s="27"/>
      <c r="B32" s="28"/>
      <c r="C32" s="28"/>
      <c r="D32" s="29" t="s">
        <v>76</v>
      </c>
      <c r="E32" s="305" t="s">
        <v>81</v>
      </c>
      <c r="F32" s="305"/>
      <c r="G32" s="305"/>
      <c r="H32" s="28" t="s">
        <v>67</v>
      </c>
      <c r="I32" s="305" t="s">
        <v>97</v>
      </c>
      <c r="J32" s="305"/>
      <c r="K32" s="305"/>
      <c r="L32" s="305"/>
      <c r="M32" s="305"/>
      <c r="N32" s="50">
        <f>공연_음향반사판사용!M31</f>
        <v>0</v>
      </c>
      <c r="O32" s="28" t="s">
        <v>79</v>
      </c>
      <c r="P32" s="31" t="s">
        <v>80</v>
      </c>
      <c r="Q32" s="308">
        <f>공연_음향반사판사용!L31</f>
        <v>30000</v>
      </c>
      <c r="R32" s="308"/>
      <c r="S32" s="308"/>
      <c r="T32" s="308"/>
      <c r="U32" s="308"/>
      <c r="V32" s="31"/>
      <c r="W32" s="143"/>
      <c r="X32" s="143"/>
      <c r="Y32" s="28"/>
      <c r="Z32" s="28"/>
      <c r="AA32" s="28"/>
      <c r="AB32" s="28"/>
      <c r="AC32" s="306">
        <f t="shared" si="1"/>
        <v>0</v>
      </c>
      <c r="AD32" s="307"/>
    </row>
    <row r="33" spans="1:31" s="33" customFormat="1" ht="16.5" customHeight="1" x14ac:dyDescent="0.3">
      <c r="A33" s="27"/>
      <c r="B33" s="28"/>
      <c r="C33" s="28"/>
      <c r="D33" s="29" t="s">
        <v>76</v>
      </c>
      <c r="E33" s="305" t="s">
        <v>81</v>
      </c>
      <c r="F33" s="305"/>
      <c r="G33" s="305"/>
      <c r="H33" s="28" t="s">
        <v>67</v>
      </c>
      <c r="I33" s="305" t="s">
        <v>99</v>
      </c>
      <c r="J33" s="305"/>
      <c r="K33" s="305"/>
      <c r="L33" s="305"/>
      <c r="M33" s="305"/>
      <c r="N33" s="50">
        <f>공연_음향반사판사용!M32</f>
        <v>0</v>
      </c>
      <c r="O33" s="28" t="s">
        <v>79</v>
      </c>
      <c r="P33" s="31" t="s">
        <v>80</v>
      </c>
      <c r="Q33" s="308">
        <f>공연_음향반사판사용!L32</f>
        <v>10000</v>
      </c>
      <c r="R33" s="308"/>
      <c r="S33" s="308"/>
      <c r="T33" s="308"/>
      <c r="U33" s="308"/>
      <c r="V33" s="51" t="s">
        <v>62</v>
      </c>
      <c r="W33" s="143">
        <f>공연_음향반사판사용!H32</f>
        <v>3</v>
      </c>
      <c r="X33" s="143" t="s">
        <v>106</v>
      </c>
      <c r="Y33" s="30"/>
      <c r="Z33" s="28"/>
      <c r="AA33" s="28"/>
      <c r="AB33" s="28"/>
      <c r="AC33" s="306">
        <f t="shared" si="1"/>
        <v>0</v>
      </c>
      <c r="AD33" s="307"/>
    </row>
    <row r="34" spans="1:31" s="33" customFormat="1" ht="16.5" customHeight="1" x14ac:dyDescent="0.3">
      <c r="A34" s="27"/>
      <c r="B34" s="28"/>
      <c r="C34" s="28"/>
      <c r="D34" s="29" t="s">
        <v>76</v>
      </c>
      <c r="E34" s="305" t="s">
        <v>81</v>
      </c>
      <c r="F34" s="305"/>
      <c r="G34" s="305"/>
      <c r="H34" s="28" t="s">
        <v>67</v>
      </c>
      <c r="I34" s="305" t="s">
        <v>98</v>
      </c>
      <c r="J34" s="305"/>
      <c r="K34" s="305"/>
      <c r="L34" s="305"/>
      <c r="M34" s="305"/>
      <c r="N34" s="50">
        <f>공연_음향반사판사용!M33</f>
        <v>0</v>
      </c>
      <c r="O34" s="28" t="s">
        <v>79</v>
      </c>
      <c r="P34" s="31" t="s">
        <v>80</v>
      </c>
      <c r="Q34" s="308">
        <f>공연_음향반사판사용!L33</f>
        <v>20000</v>
      </c>
      <c r="R34" s="308"/>
      <c r="S34" s="308"/>
      <c r="T34" s="308"/>
      <c r="U34" s="308"/>
      <c r="V34" s="51" t="s">
        <v>62</v>
      </c>
      <c r="W34" s="143">
        <f>공연_음향반사판사용!H33</f>
        <v>2</v>
      </c>
      <c r="X34" s="143" t="s">
        <v>106</v>
      </c>
      <c r="Y34" s="30"/>
      <c r="Z34" s="28"/>
      <c r="AA34" s="28"/>
      <c r="AB34" s="28"/>
      <c r="AC34" s="306">
        <f t="shared" si="1"/>
        <v>0</v>
      </c>
      <c r="AD34" s="307"/>
    </row>
    <row r="35" spans="1:31" s="33" customFormat="1" ht="16.5" customHeight="1" x14ac:dyDescent="0.3">
      <c r="A35" s="27"/>
      <c r="B35" s="28"/>
      <c r="C35" s="28"/>
      <c r="D35" s="29" t="s">
        <v>76</v>
      </c>
      <c r="E35" s="305" t="s">
        <v>81</v>
      </c>
      <c r="F35" s="305"/>
      <c r="G35" s="305"/>
      <c r="H35" s="28" t="s">
        <v>67</v>
      </c>
      <c r="I35" s="305" t="s">
        <v>100</v>
      </c>
      <c r="J35" s="305"/>
      <c r="K35" s="305"/>
      <c r="L35" s="305"/>
      <c r="M35" s="305"/>
      <c r="N35" s="50">
        <f>공연_음향반사판사용!M34</f>
        <v>0</v>
      </c>
      <c r="O35" s="28" t="s">
        <v>79</v>
      </c>
      <c r="P35" s="31" t="s">
        <v>80</v>
      </c>
      <c r="Q35" s="308">
        <f>공연_음향반사판사용!L34</f>
        <v>10000</v>
      </c>
      <c r="R35" s="308"/>
      <c r="S35" s="308"/>
      <c r="T35" s="308"/>
      <c r="U35" s="308"/>
      <c r="V35" s="31"/>
      <c r="W35" s="143"/>
      <c r="X35" s="143"/>
      <c r="Y35" s="28"/>
      <c r="Z35" s="28"/>
      <c r="AA35" s="28"/>
      <c r="AB35" s="28"/>
      <c r="AC35" s="306">
        <f t="shared" si="1"/>
        <v>0</v>
      </c>
      <c r="AD35" s="307"/>
    </row>
    <row r="36" spans="1:31" s="33" customFormat="1" ht="16.5" customHeight="1" x14ac:dyDescent="0.3">
      <c r="A36" s="27"/>
      <c r="B36" s="28"/>
      <c r="C36" s="28"/>
      <c r="D36" s="29" t="s">
        <v>76</v>
      </c>
      <c r="E36" s="305" t="s">
        <v>81</v>
      </c>
      <c r="F36" s="305"/>
      <c r="G36" s="305"/>
      <c r="H36" s="28" t="s">
        <v>67</v>
      </c>
      <c r="I36" s="314" t="s">
        <v>23</v>
      </c>
      <c r="J36" s="314"/>
      <c r="K36" s="314"/>
      <c r="L36" s="314"/>
      <c r="M36" s="314"/>
      <c r="N36" s="50">
        <f>공연_음향반사판사용!M35</f>
        <v>0</v>
      </c>
      <c r="O36" s="28" t="s">
        <v>79</v>
      </c>
      <c r="P36" s="31" t="s">
        <v>80</v>
      </c>
      <c r="Q36" s="308">
        <f>공연_음향반사판사용!L35</f>
        <v>5000</v>
      </c>
      <c r="R36" s="308"/>
      <c r="S36" s="308"/>
      <c r="T36" s="308"/>
      <c r="U36" s="308"/>
      <c r="V36" s="31"/>
      <c r="W36" s="143"/>
      <c r="X36" s="143"/>
      <c r="Y36" s="28"/>
      <c r="Z36" s="28"/>
      <c r="AA36" s="28"/>
      <c r="AB36" s="28"/>
      <c r="AC36" s="306">
        <f t="shared" si="1"/>
        <v>0</v>
      </c>
      <c r="AD36" s="307"/>
    </row>
    <row r="37" spans="1:31" s="33" customFormat="1" ht="16.5" customHeight="1" x14ac:dyDescent="0.3">
      <c r="A37" s="27"/>
      <c r="B37" s="28"/>
      <c r="C37" s="28"/>
      <c r="D37" s="29" t="s">
        <v>76</v>
      </c>
      <c r="E37" s="305" t="s">
        <v>81</v>
      </c>
      <c r="F37" s="305"/>
      <c r="G37" s="305"/>
      <c r="H37" s="28" t="s">
        <v>67</v>
      </c>
      <c r="I37" s="314" t="s">
        <v>101</v>
      </c>
      <c r="J37" s="314"/>
      <c r="K37" s="314"/>
      <c r="L37" s="314"/>
      <c r="M37" s="314"/>
      <c r="N37" s="50">
        <f>공연_음향반사판사용!M37</f>
        <v>0</v>
      </c>
      <c r="O37" s="28" t="s">
        <v>79</v>
      </c>
      <c r="P37" s="31" t="s">
        <v>80</v>
      </c>
      <c r="Q37" s="308">
        <f>공연_음향반사판사용!L37</f>
        <v>20000</v>
      </c>
      <c r="R37" s="308"/>
      <c r="S37" s="308"/>
      <c r="T37" s="308"/>
      <c r="U37" s="308"/>
      <c r="V37" s="31"/>
      <c r="W37" s="143"/>
      <c r="X37" s="143"/>
      <c r="Y37" s="28"/>
      <c r="Z37" s="28"/>
      <c r="AA37" s="28"/>
      <c r="AB37" s="28"/>
      <c r="AC37" s="306">
        <f t="shared" si="1"/>
        <v>0</v>
      </c>
      <c r="AD37" s="307"/>
    </row>
    <row r="38" spans="1:31" s="33" customFormat="1" ht="16.5" customHeight="1" x14ac:dyDescent="0.3">
      <c r="A38" s="27"/>
      <c r="B38" s="28"/>
      <c r="C38" s="28"/>
      <c r="D38" s="29" t="s">
        <v>76</v>
      </c>
      <c r="E38" s="305" t="s">
        <v>81</v>
      </c>
      <c r="F38" s="305"/>
      <c r="G38" s="305"/>
      <c r="H38" s="28" t="s">
        <v>67</v>
      </c>
      <c r="I38" s="305" t="s">
        <v>102</v>
      </c>
      <c r="J38" s="305"/>
      <c r="K38" s="305"/>
      <c r="L38" s="305"/>
      <c r="M38" s="305"/>
      <c r="N38" s="50">
        <f>공연_음향반사판사용!M39</f>
        <v>0</v>
      </c>
      <c r="O38" s="28" t="s">
        <v>79</v>
      </c>
      <c r="P38" s="31" t="s">
        <v>80</v>
      </c>
      <c r="Q38" s="308">
        <f>공연_음향반사판사용!L39</f>
        <v>33000</v>
      </c>
      <c r="R38" s="308"/>
      <c r="S38" s="308"/>
      <c r="T38" s="308"/>
      <c r="U38" s="308"/>
      <c r="V38" s="31"/>
      <c r="W38" s="143"/>
      <c r="X38" s="143"/>
      <c r="Y38" s="28"/>
      <c r="Z38" s="28"/>
      <c r="AA38" s="28"/>
      <c r="AB38" s="28"/>
      <c r="AC38" s="306">
        <f t="shared" si="1"/>
        <v>0</v>
      </c>
      <c r="AD38" s="307"/>
    </row>
    <row r="39" spans="1:31" s="33" customFormat="1" ht="16.5" customHeight="1" x14ac:dyDescent="0.3">
      <c r="A39" s="27"/>
      <c r="B39" s="28"/>
      <c r="C39" s="28"/>
      <c r="D39" s="29" t="s">
        <v>76</v>
      </c>
      <c r="E39" s="305" t="s">
        <v>81</v>
      </c>
      <c r="F39" s="305"/>
      <c r="G39" s="305"/>
      <c r="H39" s="28" t="s">
        <v>67</v>
      </c>
      <c r="I39" s="305" t="s">
        <v>103</v>
      </c>
      <c r="J39" s="305"/>
      <c r="K39" s="305"/>
      <c r="L39" s="305"/>
      <c r="M39" s="305"/>
      <c r="N39" s="50">
        <f>공연_음향반사판사용!M40</f>
        <v>0</v>
      </c>
      <c r="O39" s="28" t="s">
        <v>79</v>
      </c>
      <c r="P39" s="31" t="s">
        <v>80</v>
      </c>
      <c r="Q39" s="308">
        <f>공연_음향반사판사용!L40</f>
        <v>55000</v>
      </c>
      <c r="R39" s="308"/>
      <c r="S39" s="308"/>
      <c r="T39" s="308"/>
      <c r="U39" s="308"/>
      <c r="V39" s="31"/>
      <c r="W39" s="143"/>
      <c r="X39" s="143"/>
      <c r="Y39" s="28"/>
      <c r="Z39" s="28"/>
      <c r="AA39" s="28"/>
      <c r="AB39" s="28"/>
      <c r="AC39" s="306">
        <f t="shared" si="1"/>
        <v>0</v>
      </c>
      <c r="AD39" s="307"/>
    </row>
    <row r="40" spans="1:31" s="33" customFormat="1" ht="16.5" customHeight="1" x14ac:dyDescent="0.3">
      <c r="A40" s="27"/>
      <c r="B40" s="28"/>
      <c r="C40" s="28"/>
      <c r="D40" s="29" t="s">
        <v>76</v>
      </c>
      <c r="E40" s="305" t="s">
        <v>81</v>
      </c>
      <c r="F40" s="305"/>
      <c r="G40" s="305"/>
      <c r="H40" s="28" t="s">
        <v>67</v>
      </c>
      <c r="I40" s="305" t="s">
        <v>104</v>
      </c>
      <c r="J40" s="305"/>
      <c r="K40" s="305"/>
      <c r="L40" s="305"/>
      <c r="M40" s="305"/>
      <c r="N40" s="50">
        <f>공연_음향반사판사용!M43</f>
        <v>0</v>
      </c>
      <c r="O40" s="28" t="s">
        <v>79</v>
      </c>
      <c r="P40" s="31" t="s">
        <v>80</v>
      </c>
      <c r="Q40" s="308">
        <f>공연_음향반사판사용!L43</f>
        <v>30000</v>
      </c>
      <c r="R40" s="308"/>
      <c r="S40" s="308"/>
      <c r="T40" s="308"/>
      <c r="U40" s="308"/>
      <c r="V40" s="31"/>
      <c r="W40" s="143"/>
      <c r="X40" s="143"/>
      <c r="Y40" s="28"/>
      <c r="Z40" s="28"/>
      <c r="AA40" s="28"/>
      <c r="AB40" s="28"/>
      <c r="AC40" s="306">
        <f t="shared" si="1"/>
        <v>0</v>
      </c>
      <c r="AD40" s="307"/>
    </row>
    <row r="41" spans="1:31" s="33" customFormat="1" ht="16.5" customHeight="1" x14ac:dyDescent="0.3">
      <c r="A41" s="27"/>
      <c r="B41" s="28"/>
      <c r="C41" s="28"/>
      <c r="D41" s="29" t="s">
        <v>76</v>
      </c>
      <c r="E41" s="305" t="s">
        <v>81</v>
      </c>
      <c r="F41" s="305"/>
      <c r="G41" s="305"/>
      <c r="H41" s="28" t="s">
        <v>67</v>
      </c>
      <c r="I41" s="305" t="s">
        <v>29</v>
      </c>
      <c r="J41" s="305"/>
      <c r="K41" s="305"/>
      <c r="L41" s="305"/>
      <c r="M41" s="305"/>
      <c r="N41" s="50">
        <f>공연_음향반사판사용!M44</f>
        <v>0</v>
      </c>
      <c r="O41" s="28" t="s">
        <v>79</v>
      </c>
      <c r="P41" s="31" t="s">
        <v>80</v>
      </c>
      <c r="Q41" s="308">
        <f>공연_음향반사판사용!L44</f>
        <v>110000</v>
      </c>
      <c r="R41" s="308"/>
      <c r="S41" s="308"/>
      <c r="T41" s="308"/>
      <c r="U41" s="308"/>
      <c r="V41" s="31"/>
      <c r="W41" s="143"/>
      <c r="X41" s="143"/>
      <c r="Y41" s="28"/>
      <c r="Z41" s="28"/>
      <c r="AA41" s="28"/>
      <c r="AB41" s="28"/>
      <c r="AC41" s="306">
        <f t="shared" si="1"/>
        <v>0</v>
      </c>
      <c r="AD41" s="307"/>
    </row>
    <row r="42" spans="1:31" s="33" customFormat="1" ht="16.5" customHeight="1" x14ac:dyDescent="0.3">
      <c r="A42" s="27"/>
      <c r="B42" s="28"/>
      <c r="C42" s="28"/>
      <c r="D42" s="29" t="s">
        <v>76</v>
      </c>
      <c r="E42" s="305" t="s">
        <v>81</v>
      </c>
      <c r="F42" s="305"/>
      <c r="G42" s="305"/>
      <c r="H42" s="28" t="s">
        <v>67</v>
      </c>
      <c r="I42" s="305" t="s">
        <v>30</v>
      </c>
      <c r="J42" s="305"/>
      <c r="K42" s="305"/>
      <c r="L42" s="305"/>
      <c r="M42" s="305"/>
      <c r="N42" s="50">
        <f>공연_음향반사판사용!M45</f>
        <v>0</v>
      </c>
      <c r="O42" s="28" t="s">
        <v>79</v>
      </c>
      <c r="P42" s="31" t="s">
        <v>80</v>
      </c>
      <c r="Q42" s="308">
        <f>공연_음향반사판사용!L45</f>
        <v>130000</v>
      </c>
      <c r="R42" s="308"/>
      <c r="S42" s="308"/>
      <c r="T42" s="308"/>
      <c r="U42" s="308"/>
      <c r="V42" s="31"/>
      <c r="W42" s="143"/>
      <c r="X42" s="30"/>
      <c r="Y42" s="28"/>
      <c r="Z42" s="28"/>
      <c r="AA42" s="28"/>
      <c r="AB42" s="28"/>
      <c r="AC42" s="306">
        <f>N42*Q42</f>
        <v>0</v>
      </c>
      <c r="AD42" s="307"/>
    </row>
    <row r="43" spans="1:31" x14ac:dyDescent="0.3">
      <c r="A43" s="12"/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5"/>
      <c r="AE43" s="41"/>
    </row>
    <row r="44" spans="1:31" x14ac:dyDescent="0.3">
      <c r="A44" s="12"/>
      <c r="B44" s="14"/>
      <c r="C44" s="42" t="s">
        <v>85</v>
      </c>
      <c r="D44" s="323" t="s">
        <v>86</v>
      </c>
      <c r="E44" s="323"/>
      <c r="F44" s="323"/>
      <c r="G44" s="323"/>
      <c r="H44" s="323"/>
      <c r="I44" s="323"/>
      <c r="J44" s="323"/>
      <c r="K44" s="323"/>
      <c r="L44" s="323"/>
      <c r="M44" s="323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  <c r="Z44" s="42"/>
      <c r="AA44" s="324">
        <f>AB9+AB26</f>
        <v>0</v>
      </c>
      <c r="AB44" s="324"/>
      <c r="AC44" s="324"/>
      <c r="AD44" s="325"/>
      <c r="AE44" s="41"/>
    </row>
    <row r="45" spans="1:31" s="33" customFormat="1" ht="13.5" x14ac:dyDescent="0.3">
      <c r="A45" s="27"/>
      <c r="B45" s="28"/>
      <c r="C45" s="28"/>
      <c r="D45" s="29" t="s">
        <v>76</v>
      </c>
      <c r="E45" s="326" t="s">
        <v>77</v>
      </c>
      <c r="F45" s="326"/>
      <c r="G45" s="326"/>
      <c r="H45" s="28" t="s">
        <v>67</v>
      </c>
      <c r="I45" s="327">
        <f>SUM(AC10:AD13)+SUM(AC27:AD28)</f>
        <v>0</v>
      </c>
      <c r="J45" s="327"/>
      <c r="K45" s="327"/>
      <c r="L45" s="327"/>
      <c r="M45" s="327"/>
      <c r="N45" s="30"/>
      <c r="O45" s="145"/>
      <c r="P45" s="145"/>
      <c r="Q45" s="145"/>
      <c r="R45" s="145"/>
      <c r="S45" s="145"/>
      <c r="T45" s="145"/>
      <c r="U45" s="145"/>
      <c r="V45" s="28"/>
      <c r="W45" s="28"/>
      <c r="X45" s="28"/>
      <c r="Y45" s="28"/>
      <c r="Z45" s="28"/>
      <c r="AA45" s="28"/>
      <c r="AB45" s="28"/>
      <c r="AC45" s="28"/>
      <c r="AD45" s="43"/>
    </row>
    <row r="46" spans="1:31" s="33" customFormat="1" ht="13.5" x14ac:dyDescent="0.3">
      <c r="A46" s="27"/>
      <c r="B46" s="28"/>
      <c r="C46" s="28"/>
      <c r="D46" s="29" t="s">
        <v>76</v>
      </c>
      <c r="E46" s="305" t="s">
        <v>81</v>
      </c>
      <c r="F46" s="305"/>
      <c r="G46" s="305"/>
      <c r="H46" s="28" t="s">
        <v>67</v>
      </c>
      <c r="I46" s="327">
        <f>SUM(AC14:AD25)+SUM(AC29:AD43)</f>
        <v>0</v>
      </c>
      <c r="J46" s="327"/>
      <c r="K46" s="327"/>
      <c r="L46" s="327"/>
      <c r="M46" s="327"/>
      <c r="N46" s="30"/>
      <c r="O46" s="145"/>
      <c r="P46" s="145"/>
      <c r="Q46" s="145"/>
      <c r="R46" s="145"/>
      <c r="S46" s="145"/>
      <c r="T46" s="145"/>
      <c r="U46" s="145"/>
      <c r="V46" s="28"/>
      <c r="W46" s="28"/>
      <c r="X46" s="28"/>
      <c r="Y46" s="28"/>
      <c r="Z46" s="28"/>
      <c r="AA46" s="28"/>
      <c r="AB46" s="28"/>
      <c r="AC46" s="28"/>
      <c r="AD46" s="43"/>
    </row>
    <row r="47" spans="1:31" x14ac:dyDescent="0.3">
      <c r="A47" s="12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5"/>
    </row>
    <row r="48" spans="1:31" x14ac:dyDescent="0.3">
      <c r="A48" s="12"/>
      <c r="B48" s="23" t="s">
        <v>87</v>
      </c>
      <c r="C48" s="315" t="s">
        <v>88</v>
      </c>
      <c r="D48" s="315"/>
      <c r="E48" s="315"/>
      <c r="F48" s="14" t="s">
        <v>67</v>
      </c>
      <c r="G48" s="14" t="s">
        <v>89</v>
      </c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5"/>
    </row>
    <row r="49" spans="1:30" ht="35.25" customHeight="1" x14ac:dyDescent="0.3">
      <c r="A49" s="12"/>
      <c r="B49" s="14"/>
      <c r="C49" s="14"/>
      <c r="D49" s="14"/>
      <c r="E49" s="14"/>
      <c r="F49" s="14"/>
      <c r="G49" s="316" t="s">
        <v>90</v>
      </c>
      <c r="H49" s="316"/>
      <c r="I49" s="316"/>
      <c r="J49" s="316"/>
      <c r="K49" s="316"/>
      <c r="L49" s="316"/>
      <c r="M49" s="316"/>
      <c r="N49" s="316"/>
      <c r="O49" s="316"/>
      <c r="P49" s="316"/>
      <c r="Q49" s="316"/>
      <c r="R49" s="316"/>
      <c r="S49" s="316"/>
      <c r="T49" s="316"/>
      <c r="U49" s="316"/>
      <c r="V49" s="316"/>
      <c r="W49" s="316"/>
      <c r="X49" s="316"/>
      <c r="Y49" s="316"/>
      <c r="Z49" s="316"/>
      <c r="AA49" s="316"/>
      <c r="AB49" s="316"/>
      <c r="AC49" s="146"/>
      <c r="AD49" s="15"/>
    </row>
    <row r="50" spans="1:30" ht="16.5" customHeight="1" x14ac:dyDescent="0.3">
      <c r="A50" s="12"/>
      <c r="B50" s="14"/>
      <c r="C50" s="14"/>
      <c r="D50" s="14"/>
      <c r="E50" s="14"/>
      <c r="F50" s="14"/>
      <c r="G50" s="146"/>
      <c r="H50" s="146"/>
      <c r="I50" s="146"/>
      <c r="J50" s="146"/>
      <c r="K50" s="146"/>
      <c r="L50" s="146"/>
      <c r="M50" s="146"/>
      <c r="N50" s="146"/>
      <c r="O50" s="146"/>
      <c r="P50" s="146"/>
      <c r="Q50" s="146"/>
      <c r="R50" s="146"/>
      <c r="S50" s="146"/>
      <c r="T50" s="146"/>
      <c r="U50" s="146"/>
      <c r="V50" s="146"/>
      <c r="W50" s="146"/>
      <c r="X50" s="146"/>
      <c r="Y50" s="146"/>
      <c r="Z50" s="146"/>
      <c r="AA50" s="146"/>
      <c r="AB50" s="146"/>
      <c r="AC50" s="146"/>
      <c r="AD50" s="15"/>
    </row>
    <row r="51" spans="1:30" ht="69" customHeight="1" x14ac:dyDescent="0.3">
      <c r="A51" s="12"/>
      <c r="B51" s="317" t="s">
        <v>91</v>
      </c>
      <c r="C51" s="318"/>
      <c r="D51" s="318"/>
      <c r="E51" s="318"/>
      <c r="F51" s="318"/>
      <c r="G51" s="318"/>
      <c r="H51" s="318"/>
      <c r="I51" s="318"/>
      <c r="J51" s="318"/>
      <c r="K51" s="318"/>
      <c r="L51" s="318"/>
      <c r="M51" s="318"/>
      <c r="N51" s="318"/>
      <c r="O51" s="318"/>
      <c r="P51" s="318"/>
      <c r="Q51" s="318"/>
      <c r="R51" s="318"/>
      <c r="S51" s="318"/>
      <c r="T51" s="318"/>
      <c r="U51" s="318"/>
      <c r="V51" s="318"/>
      <c r="W51" s="318"/>
      <c r="X51" s="318"/>
      <c r="Y51" s="318"/>
      <c r="Z51" s="318"/>
      <c r="AA51" s="318"/>
      <c r="AB51" s="318"/>
      <c r="AC51" s="319"/>
      <c r="AD51" s="15"/>
    </row>
    <row r="52" spans="1:30" ht="16.5" customHeight="1" thickBot="1" x14ac:dyDescent="0.35">
      <c r="A52" s="45"/>
      <c r="B52" s="46"/>
      <c r="C52" s="46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6"/>
      <c r="U52" s="46"/>
      <c r="V52" s="46"/>
      <c r="W52" s="46"/>
      <c r="X52" s="46"/>
      <c r="Y52" s="46"/>
      <c r="Z52" s="46"/>
      <c r="AA52" s="46"/>
      <c r="AB52" s="46"/>
      <c r="AC52" s="46"/>
      <c r="AD52" s="47"/>
    </row>
    <row r="53" spans="1:30" ht="32.25" customHeight="1" x14ac:dyDescent="0.3"/>
    <row r="54" spans="1:30" ht="32.25" customHeight="1" x14ac:dyDescent="0.3"/>
    <row r="55" spans="1:30" ht="32.25" customHeight="1" x14ac:dyDescent="0.3"/>
    <row r="56" spans="1:30" ht="32.25" customHeight="1" x14ac:dyDescent="0.3"/>
  </sheetData>
  <mergeCells count="136">
    <mergeCell ref="C48:E48"/>
    <mergeCell ref="G49:AB49"/>
    <mergeCell ref="B51:AC51"/>
    <mergeCell ref="D44:M44"/>
    <mergeCell ref="AA44:AD44"/>
    <mergeCell ref="E45:G45"/>
    <mergeCell ref="I45:M45"/>
    <mergeCell ref="E46:G46"/>
    <mergeCell ref="I46:M46"/>
    <mergeCell ref="E41:G41"/>
    <mergeCell ref="I41:M41"/>
    <mergeCell ref="Q41:U41"/>
    <mergeCell ref="AC41:AD41"/>
    <mergeCell ref="E42:G42"/>
    <mergeCell ref="I42:M42"/>
    <mergeCell ref="Q42:U42"/>
    <mergeCell ref="AC42:AD42"/>
    <mergeCell ref="E39:G39"/>
    <mergeCell ref="I39:M39"/>
    <mergeCell ref="Q39:U39"/>
    <mergeCell ref="AC39:AD39"/>
    <mergeCell ref="E40:G40"/>
    <mergeCell ref="I40:M40"/>
    <mergeCell ref="Q40:U40"/>
    <mergeCell ref="AC40:AD40"/>
    <mergeCell ref="E37:G37"/>
    <mergeCell ref="I37:M37"/>
    <mergeCell ref="Q37:U37"/>
    <mergeCell ref="AC37:AD37"/>
    <mergeCell ref="E38:G38"/>
    <mergeCell ref="I38:M38"/>
    <mergeCell ref="Q38:U38"/>
    <mergeCell ref="AC38:AD38"/>
    <mergeCell ref="E35:G35"/>
    <mergeCell ref="I35:M35"/>
    <mergeCell ref="Q35:U35"/>
    <mergeCell ref="AC35:AD35"/>
    <mergeCell ref="E36:G36"/>
    <mergeCell ref="I36:M36"/>
    <mergeCell ref="Q36:U36"/>
    <mergeCell ref="AC36:AD36"/>
    <mergeCell ref="E33:G33"/>
    <mergeCell ref="I33:M33"/>
    <mergeCell ref="Q33:U33"/>
    <mergeCell ref="AC33:AD33"/>
    <mergeCell ref="E34:G34"/>
    <mergeCell ref="I34:M34"/>
    <mergeCell ref="Q34:U34"/>
    <mergeCell ref="AC34:AD34"/>
    <mergeCell ref="E31:G31"/>
    <mergeCell ref="I31:M31"/>
    <mergeCell ref="Q31:U31"/>
    <mergeCell ref="AC31:AD31"/>
    <mergeCell ref="E32:G32"/>
    <mergeCell ref="I32:M32"/>
    <mergeCell ref="Q32:U32"/>
    <mergeCell ref="AC32:AD32"/>
    <mergeCell ref="E29:G29"/>
    <mergeCell ref="I29:M29"/>
    <mergeCell ref="Q29:U29"/>
    <mergeCell ref="AC29:AD29"/>
    <mergeCell ref="E30:G30"/>
    <mergeCell ref="I30:M30"/>
    <mergeCell ref="Q30:U30"/>
    <mergeCell ref="AC30:AD30"/>
    <mergeCell ref="D26:G26"/>
    <mergeCell ref="AB26:AD26"/>
    <mergeCell ref="E27:G27"/>
    <mergeCell ref="L27:M27"/>
    <mergeCell ref="Q27:U27"/>
    <mergeCell ref="W27:X27"/>
    <mergeCell ref="AC27:AD27"/>
    <mergeCell ref="E23:G23"/>
    <mergeCell ref="I23:M23"/>
    <mergeCell ref="Q23:U23"/>
    <mergeCell ref="AC23:AD23"/>
    <mergeCell ref="E24:G24"/>
    <mergeCell ref="I24:M24"/>
    <mergeCell ref="Q24:U24"/>
    <mergeCell ref="AC24:AD24"/>
    <mergeCell ref="E21:G21"/>
    <mergeCell ref="I21:M21"/>
    <mergeCell ref="Q21:U21"/>
    <mergeCell ref="AC21:AD21"/>
    <mergeCell ref="E22:G22"/>
    <mergeCell ref="I22:M22"/>
    <mergeCell ref="Q22:U22"/>
    <mergeCell ref="AC22:AD22"/>
    <mergeCell ref="E19:G19"/>
    <mergeCell ref="I19:M19"/>
    <mergeCell ref="Q19:U19"/>
    <mergeCell ref="AC19:AD19"/>
    <mergeCell ref="E20:G20"/>
    <mergeCell ref="I20:M20"/>
    <mergeCell ref="Q20:U20"/>
    <mergeCell ref="AC20:AD20"/>
    <mergeCell ref="E17:G17"/>
    <mergeCell ref="I17:M17"/>
    <mergeCell ref="Q17:U17"/>
    <mergeCell ref="AC17:AD17"/>
    <mergeCell ref="E18:G18"/>
    <mergeCell ref="I18:M18"/>
    <mergeCell ref="Q18:U18"/>
    <mergeCell ref="AC18:AD18"/>
    <mergeCell ref="E15:G15"/>
    <mergeCell ref="I15:M15"/>
    <mergeCell ref="Q15:U15"/>
    <mergeCell ref="AC15:AD15"/>
    <mergeCell ref="E16:G16"/>
    <mergeCell ref="I16:M16"/>
    <mergeCell ref="Q16:U16"/>
    <mergeCell ref="AC16:AD16"/>
    <mergeCell ref="L11:M11"/>
    <mergeCell ref="Q11:U11"/>
    <mergeCell ref="W11:X11"/>
    <mergeCell ref="AC11:AD11"/>
    <mergeCell ref="Q13:U13"/>
    <mergeCell ref="E14:G14"/>
    <mergeCell ref="I14:M14"/>
    <mergeCell ref="Q14:U14"/>
    <mergeCell ref="W14:X14"/>
    <mergeCell ref="AC14:AD14"/>
    <mergeCell ref="C8:E8"/>
    <mergeCell ref="D9:G9"/>
    <mergeCell ref="AB9:AD9"/>
    <mergeCell ref="E10:G10"/>
    <mergeCell ref="L10:M10"/>
    <mergeCell ref="Q10:U10"/>
    <mergeCell ref="W10:X10"/>
    <mergeCell ref="AC10:AD10"/>
    <mergeCell ref="A1:AD1"/>
    <mergeCell ref="C3:E3"/>
    <mergeCell ref="C4:E4"/>
    <mergeCell ref="C5:E5"/>
    <mergeCell ref="G6:L6"/>
    <mergeCell ref="M6:P6"/>
  </mergeCells>
  <phoneticPr fontId="2" type="noConversion"/>
  <pageMargins left="0.59055118110236227" right="0.59055118110236227" top="0.74803149606299213" bottom="0.74803149606299213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8"/>
  <sheetViews>
    <sheetView view="pageLayout" topLeftCell="A10" zoomScaleNormal="80" zoomScaleSheetLayoutView="100" workbookViewId="0">
      <selection activeCell="P24" sqref="P24"/>
    </sheetView>
  </sheetViews>
  <sheetFormatPr defaultColWidth="2.625" defaultRowHeight="18.75" customHeight="1" x14ac:dyDescent="0.3"/>
  <cols>
    <col min="1" max="1" width="3.5" style="1" customWidth="1"/>
    <col min="2" max="2" width="9.375" style="1" customWidth="1"/>
    <col min="3" max="5" width="1.75" style="1" customWidth="1"/>
    <col min="6" max="6" width="5.875" style="1" customWidth="1"/>
    <col min="7" max="7" width="1" style="1" customWidth="1"/>
    <col min="8" max="8" width="2.875" style="1" customWidth="1"/>
    <col min="9" max="9" width="3.75" style="1" customWidth="1"/>
    <col min="10" max="10" width="13.625" style="1" customWidth="1"/>
    <col min="11" max="11" width="5.625" style="1" customWidth="1"/>
    <col min="12" max="12" width="9.375" style="1" bestFit="1" customWidth="1"/>
    <col min="13" max="13" width="4.875" style="1" customWidth="1"/>
    <col min="14" max="14" width="5.625" style="1" customWidth="1"/>
    <col min="15" max="15" width="9.125" style="1" bestFit="1" customWidth="1"/>
    <col min="16" max="16" width="4.875" style="1" customWidth="1"/>
    <col min="17" max="17" width="5.625" style="1" customWidth="1"/>
    <col min="18" max="18" width="9.125" style="1" bestFit="1" customWidth="1"/>
    <col min="19" max="19" width="4.625" style="1" customWidth="1"/>
    <col min="20" max="20" width="22.625" style="1" customWidth="1"/>
    <col min="21" max="16384" width="2.625" style="1"/>
  </cols>
  <sheetData>
    <row r="1" spans="1:20" ht="39.75" customHeight="1" x14ac:dyDescent="0.3">
      <c r="A1" s="283" t="s">
        <v>114</v>
      </c>
      <c r="B1" s="283"/>
      <c r="C1" s="283"/>
      <c r="D1" s="283"/>
      <c r="E1" s="283"/>
      <c r="F1" s="283"/>
      <c r="G1" s="283"/>
      <c r="H1" s="283"/>
      <c r="I1" s="283"/>
      <c r="J1" s="283"/>
      <c r="K1" s="283"/>
      <c r="L1" s="283"/>
      <c r="M1" s="283"/>
      <c r="N1" s="283"/>
      <c r="O1" s="283"/>
      <c r="P1" s="283"/>
      <c r="Q1" s="283"/>
      <c r="R1" s="283"/>
      <c r="S1" s="283"/>
      <c r="T1" s="283"/>
    </row>
    <row r="2" spans="1:20" ht="10.5" customHeight="1" x14ac:dyDescent="0.3"/>
    <row r="3" spans="1:20" s="8" customFormat="1" ht="25.5" customHeight="1" x14ac:dyDescent="0.35">
      <c r="A3" s="8" t="s">
        <v>115</v>
      </c>
      <c r="B3" s="284" t="s">
        <v>116</v>
      </c>
      <c r="C3" s="284"/>
      <c r="D3" s="284"/>
      <c r="E3" s="154" t="s">
        <v>117</v>
      </c>
      <c r="F3" s="286"/>
      <c r="G3" s="286"/>
      <c r="H3" s="286"/>
      <c r="I3" s="286"/>
      <c r="J3" s="286"/>
      <c r="K3" s="286"/>
      <c r="L3" s="286"/>
      <c r="M3" s="286"/>
      <c r="N3" s="286"/>
      <c r="O3" s="286"/>
      <c r="P3" s="286"/>
      <c r="Q3" s="286"/>
      <c r="R3" s="286"/>
      <c r="S3" s="286"/>
      <c r="T3" s="286"/>
    </row>
    <row r="4" spans="1:20" s="8" customFormat="1" ht="25.5" customHeight="1" x14ac:dyDescent="0.35">
      <c r="A4" s="8" t="s">
        <v>44</v>
      </c>
      <c r="B4" s="284" t="s">
        <v>118</v>
      </c>
      <c r="C4" s="284"/>
      <c r="D4" s="284"/>
      <c r="E4" s="154" t="s">
        <v>117</v>
      </c>
      <c r="F4" s="286"/>
      <c r="G4" s="286"/>
      <c r="H4" s="286"/>
      <c r="I4" s="286"/>
      <c r="J4" s="286"/>
      <c r="K4" s="286"/>
      <c r="L4" s="286"/>
      <c r="M4" s="286"/>
      <c r="N4" s="286"/>
      <c r="O4" s="286"/>
      <c r="P4" s="286"/>
      <c r="Q4" s="286"/>
      <c r="R4" s="286"/>
      <c r="S4" s="286"/>
      <c r="T4" s="286"/>
    </row>
    <row r="5" spans="1:20" s="8" customFormat="1" ht="25.5" customHeight="1" x14ac:dyDescent="0.35">
      <c r="A5" s="8" t="s">
        <v>44</v>
      </c>
      <c r="B5" s="284" t="s">
        <v>119</v>
      </c>
      <c r="C5" s="284"/>
      <c r="D5" s="284"/>
      <c r="E5" s="154" t="s">
        <v>117</v>
      </c>
      <c r="F5" s="286"/>
      <c r="G5" s="286"/>
      <c r="H5" s="286"/>
      <c r="I5" s="286"/>
      <c r="J5" s="286"/>
      <c r="K5" s="286"/>
      <c r="L5" s="286"/>
      <c r="M5" s="286"/>
      <c r="N5" s="286"/>
      <c r="O5" s="286"/>
      <c r="P5" s="286"/>
      <c r="Q5" s="286"/>
      <c r="R5" s="286"/>
      <c r="S5" s="286"/>
      <c r="T5" s="286"/>
    </row>
    <row r="6" spans="1:20" s="8" customFormat="1" ht="13.5" customHeight="1" x14ac:dyDescent="0.35">
      <c r="B6" s="154"/>
      <c r="C6" s="154"/>
      <c r="D6" s="154"/>
      <c r="E6" s="287" t="s">
        <v>120</v>
      </c>
      <c r="F6" s="287"/>
      <c r="G6" s="287"/>
      <c r="H6" s="287"/>
      <c r="I6" s="287"/>
      <c r="J6" s="53"/>
      <c r="K6" s="156" t="s">
        <v>121</v>
      </c>
      <c r="L6" s="155"/>
      <c r="M6" s="155"/>
      <c r="N6" s="155"/>
      <c r="O6" s="155"/>
      <c r="P6" s="155"/>
      <c r="Q6" s="155"/>
      <c r="R6" s="155"/>
      <c r="S6" s="155"/>
      <c r="T6" s="155"/>
    </row>
    <row r="7" spans="1:20" s="8" customFormat="1" ht="25.5" customHeight="1" x14ac:dyDescent="0.35">
      <c r="A7" s="8" t="s">
        <v>44</v>
      </c>
      <c r="B7" s="284" t="s">
        <v>122</v>
      </c>
      <c r="C7" s="284"/>
      <c r="D7" s="284"/>
      <c r="E7" s="154" t="s">
        <v>117</v>
      </c>
      <c r="F7" s="285" t="str">
        <f>TEXT(J18+J45, "###,###")&amp;" 원"</f>
        <v xml:space="preserve"> 원</v>
      </c>
      <c r="G7" s="285"/>
      <c r="H7" s="285"/>
      <c r="I7" s="285"/>
      <c r="J7" s="285"/>
      <c r="K7" s="285"/>
      <c r="L7" s="285"/>
      <c r="M7" s="285"/>
      <c r="N7" s="285"/>
      <c r="O7" s="285"/>
      <c r="P7" s="285"/>
      <c r="Q7" s="285"/>
      <c r="R7" s="285"/>
      <c r="S7" s="285"/>
      <c r="T7" s="285"/>
    </row>
    <row r="8" spans="1:20" s="8" customFormat="1" ht="25.5" customHeight="1" x14ac:dyDescent="0.35">
      <c r="A8" s="8" t="s">
        <v>44</v>
      </c>
      <c r="B8" s="284" t="s">
        <v>123</v>
      </c>
      <c r="C8" s="284"/>
      <c r="D8" s="284"/>
      <c r="E8" s="154"/>
      <c r="F8" s="154"/>
      <c r="G8" s="154"/>
      <c r="H8" s="154"/>
      <c r="I8" s="285"/>
      <c r="J8" s="285"/>
      <c r="K8" s="285"/>
      <c r="L8" s="285"/>
      <c r="M8" s="285"/>
      <c r="N8" s="285"/>
      <c r="O8" s="285"/>
      <c r="P8" s="285"/>
      <c r="Q8" s="285"/>
      <c r="R8" s="285"/>
      <c r="S8" s="285"/>
      <c r="T8" s="285"/>
    </row>
    <row r="9" spans="1:20" s="3" customFormat="1" ht="18.75" customHeight="1" thickBot="1" x14ac:dyDescent="0.35">
      <c r="A9" s="257" t="s">
        <v>124</v>
      </c>
      <c r="B9" s="258"/>
      <c r="C9" s="258"/>
      <c r="D9" s="258"/>
      <c r="E9" s="258"/>
      <c r="F9" s="258"/>
      <c r="G9" s="258"/>
      <c r="H9" s="258"/>
      <c r="I9" s="258"/>
    </row>
    <row r="10" spans="1:20" ht="30" customHeight="1" x14ac:dyDescent="0.3">
      <c r="A10" s="296" t="s">
        <v>125</v>
      </c>
      <c r="B10" s="247"/>
      <c r="C10" s="247"/>
      <c r="D10" s="297"/>
      <c r="E10" s="297"/>
      <c r="F10" s="297"/>
      <c r="G10" s="297"/>
      <c r="H10" s="297"/>
      <c r="I10" s="297"/>
      <c r="J10" s="300" t="s">
        <v>126</v>
      </c>
      <c r="K10" s="172" t="s">
        <v>127</v>
      </c>
      <c r="L10" s="173"/>
      <c r="M10" s="174"/>
      <c r="N10" s="175" t="s">
        <v>128</v>
      </c>
      <c r="O10" s="173"/>
      <c r="P10" s="176"/>
      <c r="Q10" s="177" t="s">
        <v>129</v>
      </c>
      <c r="R10" s="173"/>
      <c r="S10" s="174"/>
      <c r="T10" s="54" t="s">
        <v>130</v>
      </c>
    </row>
    <row r="11" spans="1:20" ht="18.75" customHeight="1" thickBot="1" x14ac:dyDescent="0.35">
      <c r="A11" s="298"/>
      <c r="B11" s="250"/>
      <c r="C11" s="250"/>
      <c r="D11" s="299"/>
      <c r="E11" s="299"/>
      <c r="F11" s="299"/>
      <c r="G11" s="299"/>
      <c r="H11" s="299"/>
      <c r="I11" s="299"/>
      <c r="J11" s="301"/>
      <c r="K11" s="55" t="s">
        <v>131</v>
      </c>
      <c r="L11" s="56" t="s">
        <v>132</v>
      </c>
      <c r="M11" s="57" t="s">
        <v>133</v>
      </c>
      <c r="N11" s="58" t="s">
        <v>131</v>
      </c>
      <c r="O11" s="56" t="s">
        <v>132</v>
      </c>
      <c r="P11" s="59" t="s">
        <v>134</v>
      </c>
      <c r="Q11" s="55" t="s">
        <v>131</v>
      </c>
      <c r="R11" s="56" t="s">
        <v>132</v>
      </c>
      <c r="S11" s="57" t="s">
        <v>133</v>
      </c>
      <c r="T11" s="60"/>
    </row>
    <row r="12" spans="1:20" ht="20.25" customHeight="1" thickTop="1" x14ac:dyDescent="0.3">
      <c r="A12" s="178" t="s">
        <v>135</v>
      </c>
      <c r="B12" s="179"/>
      <c r="C12" s="186" t="s">
        <v>136</v>
      </c>
      <c r="D12" s="187"/>
      <c r="E12" s="187"/>
      <c r="F12" s="187"/>
      <c r="G12" s="187"/>
      <c r="H12" s="187"/>
      <c r="I12" s="188"/>
      <c r="J12" s="61">
        <f t="shared" ref="J12:J17" si="0">L12*M12+O12*P12+R12*S12</f>
        <v>0</v>
      </c>
      <c r="K12" s="62" t="s">
        <v>137</v>
      </c>
      <c r="L12" s="63">
        <v>99000</v>
      </c>
      <c r="M12" s="64"/>
      <c r="N12" s="65" t="s">
        <v>137</v>
      </c>
      <c r="O12" s="63">
        <f t="shared" ref="O12:O17" si="1">L12*0.5</f>
        <v>49500</v>
      </c>
      <c r="P12" s="66"/>
      <c r="Q12" s="62" t="s">
        <v>137</v>
      </c>
      <c r="R12" s="63">
        <f t="shared" ref="R12:R17" si="2">L12*0.3</f>
        <v>29700</v>
      </c>
      <c r="S12" s="64"/>
      <c r="T12" s="67"/>
    </row>
    <row r="13" spans="1:20" ht="20.25" customHeight="1" x14ac:dyDescent="0.3">
      <c r="A13" s="180"/>
      <c r="B13" s="181"/>
      <c r="C13" s="189" t="s">
        <v>138</v>
      </c>
      <c r="D13" s="190"/>
      <c r="E13" s="190"/>
      <c r="F13" s="190"/>
      <c r="G13" s="190"/>
      <c r="H13" s="190"/>
      <c r="I13" s="191"/>
      <c r="J13" s="68">
        <f t="shared" si="0"/>
        <v>0</v>
      </c>
      <c r="K13" s="69" t="s">
        <v>139</v>
      </c>
      <c r="L13" s="70">
        <v>143000</v>
      </c>
      <c r="M13" s="71"/>
      <c r="N13" s="72" t="s">
        <v>139</v>
      </c>
      <c r="O13" s="70">
        <f t="shared" si="1"/>
        <v>71500</v>
      </c>
      <c r="P13" s="73"/>
      <c r="Q13" s="69" t="s">
        <v>139</v>
      </c>
      <c r="R13" s="70">
        <f t="shared" si="2"/>
        <v>42900</v>
      </c>
      <c r="S13" s="71"/>
      <c r="T13" s="74"/>
    </row>
    <row r="14" spans="1:20" ht="20.25" customHeight="1" x14ac:dyDescent="0.3">
      <c r="A14" s="182"/>
      <c r="B14" s="183"/>
      <c r="C14" s="192" t="s">
        <v>140</v>
      </c>
      <c r="D14" s="193"/>
      <c r="E14" s="193"/>
      <c r="F14" s="193"/>
      <c r="G14" s="193"/>
      <c r="H14" s="193"/>
      <c r="I14" s="194"/>
      <c r="J14" s="75">
        <f t="shared" si="0"/>
        <v>0</v>
      </c>
      <c r="K14" s="76" t="s">
        <v>141</v>
      </c>
      <c r="L14" s="77">
        <v>165000</v>
      </c>
      <c r="M14" s="78"/>
      <c r="N14" s="79" t="s">
        <v>141</v>
      </c>
      <c r="O14" s="77">
        <f t="shared" si="1"/>
        <v>82500</v>
      </c>
      <c r="P14" s="80"/>
      <c r="Q14" s="76" t="s">
        <v>141</v>
      </c>
      <c r="R14" s="77">
        <f t="shared" si="2"/>
        <v>49500</v>
      </c>
      <c r="S14" s="78"/>
      <c r="T14" s="81"/>
    </row>
    <row r="15" spans="1:20" ht="20.25" customHeight="1" x14ac:dyDescent="0.3">
      <c r="A15" s="184" t="s">
        <v>142</v>
      </c>
      <c r="B15" s="185"/>
      <c r="C15" s="195" t="s">
        <v>136</v>
      </c>
      <c r="D15" s="196"/>
      <c r="E15" s="196"/>
      <c r="F15" s="196"/>
      <c r="G15" s="196"/>
      <c r="H15" s="196"/>
      <c r="I15" s="197"/>
      <c r="J15" s="82">
        <f t="shared" si="0"/>
        <v>0</v>
      </c>
      <c r="K15" s="150" t="s">
        <v>137</v>
      </c>
      <c r="L15" s="84">
        <f>L12*1.2</f>
        <v>118800</v>
      </c>
      <c r="M15" s="85"/>
      <c r="N15" s="86" t="s">
        <v>137</v>
      </c>
      <c r="O15" s="84">
        <f t="shared" si="1"/>
        <v>59400</v>
      </c>
      <c r="P15" s="87"/>
      <c r="Q15" s="150" t="s">
        <v>137</v>
      </c>
      <c r="R15" s="84">
        <f t="shared" si="2"/>
        <v>35640</v>
      </c>
      <c r="S15" s="85"/>
      <c r="T15" s="88"/>
    </row>
    <row r="16" spans="1:20" ht="20.25" customHeight="1" x14ac:dyDescent="0.3">
      <c r="A16" s="180"/>
      <c r="B16" s="181"/>
      <c r="C16" s="189" t="s">
        <v>138</v>
      </c>
      <c r="D16" s="190"/>
      <c r="E16" s="190"/>
      <c r="F16" s="190"/>
      <c r="G16" s="190"/>
      <c r="H16" s="190"/>
      <c r="I16" s="191"/>
      <c r="J16" s="68">
        <f t="shared" si="0"/>
        <v>0</v>
      </c>
      <c r="K16" s="69" t="s">
        <v>139</v>
      </c>
      <c r="L16" s="70">
        <f>L13*1.2</f>
        <v>171600</v>
      </c>
      <c r="M16" s="71"/>
      <c r="N16" s="72" t="s">
        <v>143</v>
      </c>
      <c r="O16" s="70">
        <f t="shared" si="1"/>
        <v>85800</v>
      </c>
      <c r="P16" s="73"/>
      <c r="Q16" s="69" t="s">
        <v>139</v>
      </c>
      <c r="R16" s="70">
        <f t="shared" si="2"/>
        <v>51480</v>
      </c>
      <c r="S16" s="71"/>
      <c r="T16" s="74"/>
    </row>
    <row r="17" spans="1:22" ht="20.25" customHeight="1" x14ac:dyDescent="0.3">
      <c r="A17" s="182"/>
      <c r="B17" s="183"/>
      <c r="C17" s="192" t="s">
        <v>140</v>
      </c>
      <c r="D17" s="193"/>
      <c r="E17" s="193"/>
      <c r="F17" s="193"/>
      <c r="G17" s="193"/>
      <c r="H17" s="193"/>
      <c r="I17" s="194"/>
      <c r="J17" s="75">
        <f t="shared" si="0"/>
        <v>0</v>
      </c>
      <c r="K17" s="76" t="s">
        <v>141</v>
      </c>
      <c r="L17" s="77">
        <f>L14*1.2</f>
        <v>198000</v>
      </c>
      <c r="M17" s="78"/>
      <c r="N17" s="79" t="s">
        <v>141</v>
      </c>
      <c r="O17" s="77">
        <f t="shared" si="1"/>
        <v>99000</v>
      </c>
      <c r="P17" s="80"/>
      <c r="Q17" s="76" t="s">
        <v>141</v>
      </c>
      <c r="R17" s="77">
        <f t="shared" si="2"/>
        <v>59400</v>
      </c>
      <c r="S17" s="78"/>
      <c r="T17" s="81"/>
      <c r="V17" s="2"/>
    </row>
    <row r="18" spans="1:22" ht="20.25" customHeight="1" thickBot="1" x14ac:dyDescent="0.35">
      <c r="A18" s="255" t="s">
        <v>144</v>
      </c>
      <c r="B18" s="256"/>
      <c r="C18" s="256"/>
      <c r="D18" s="256"/>
      <c r="E18" s="256"/>
      <c r="F18" s="256"/>
      <c r="G18" s="256"/>
      <c r="H18" s="256"/>
      <c r="I18" s="256"/>
      <c r="J18" s="4">
        <f>SUM(J12:J17)</f>
        <v>0</v>
      </c>
      <c r="K18" s="288"/>
      <c r="L18" s="288"/>
      <c r="M18" s="288"/>
      <c r="N18" s="288"/>
      <c r="O18" s="288"/>
      <c r="P18" s="288"/>
      <c r="Q18" s="288"/>
      <c r="R18" s="288"/>
      <c r="S18" s="288"/>
      <c r="T18" s="289"/>
    </row>
    <row r="19" spans="1:22" ht="11.25" customHeight="1" x14ac:dyDescent="0.3">
      <c r="A19" s="5"/>
      <c r="B19" s="5"/>
      <c r="C19" s="5"/>
      <c r="D19" s="5"/>
      <c r="E19" s="5"/>
      <c r="F19" s="5"/>
      <c r="G19" s="5"/>
      <c r="H19" s="5"/>
      <c r="I19" s="5"/>
      <c r="J19" s="6"/>
      <c r="K19" s="7"/>
      <c r="L19" s="7"/>
      <c r="M19" s="7"/>
      <c r="N19" s="7"/>
      <c r="O19" s="7"/>
      <c r="P19" s="7"/>
      <c r="Q19" s="7"/>
      <c r="R19" s="7"/>
      <c r="S19" s="7"/>
      <c r="T19" s="7"/>
    </row>
    <row r="20" spans="1:22" ht="18.75" customHeight="1" thickBot="1" x14ac:dyDescent="0.35">
      <c r="A20" s="257" t="s">
        <v>145</v>
      </c>
      <c r="B20" s="258"/>
      <c r="C20" s="258"/>
      <c r="D20" s="258"/>
      <c r="E20" s="258"/>
      <c r="F20" s="258"/>
      <c r="G20" s="258"/>
      <c r="H20" s="258"/>
      <c r="I20" s="258"/>
    </row>
    <row r="21" spans="1:22" ht="18.75" customHeight="1" x14ac:dyDescent="0.3">
      <c r="A21" s="296" t="s">
        <v>131</v>
      </c>
      <c r="B21" s="247"/>
      <c r="C21" s="247"/>
      <c r="D21" s="297"/>
      <c r="E21" s="297"/>
      <c r="F21" s="297"/>
      <c r="G21" s="297"/>
      <c r="H21" s="297"/>
      <c r="I21" s="297"/>
      <c r="J21" s="300" t="s">
        <v>146</v>
      </c>
      <c r="K21" s="172" t="s">
        <v>127</v>
      </c>
      <c r="L21" s="173"/>
      <c r="M21" s="174"/>
      <c r="N21" s="252" t="s">
        <v>147</v>
      </c>
      <c r="O21" s="173"/>
      <c r="P21" s="174"/>
      <c r="Q21" s="246" t="s">
        <v>130</v>
      </c>
      <c r="R21" s="247"/>
      <c r="S21" s="247"/>
      <c r="T21" s="248"/>
    </row>
    <row r="22" spans="1:22" ht="18.75" customHeight="1" thickBot="1" x14ac:dyDescent="0.35">
      <c r="A22" s="298"/>
      <c r="B22" s="250"/>
      <c r="C22" s="250"/>
      <c r="D22" s="299"/>
      <c r="E22" s="299"/>
      <c r="F22" s="299"/>
      <c r="G22" s="299"/>
      <c r="H22" s="299"/>
      <c r="I22" s="299"/>
      <c r="J22" s="301"/>
      <c r="K22" s="55" t="s">
        <v>131</v>
      </c>
      <c r="L22" s="56" t="s">
        <v>132</v>
      </c>
      <c r="M22" s="57" t="s">
        <v>133</v>
      </c>
      <c r="N22" s="58" t="s">
        <v>131</v>
      </c>
      <c r="O22" s="56" t="s">
        <v>132</v>
      </c>
      <c r="P22" s="59" t="s">
        <v>133</v>
      </c>
      <c r="Q22" s="249"/>
      <c r="R22" s="250"/>
      <c r="S22" s="250"/>
      <c r="T22" s="251"/>
    </row>
    <row r="23" spans="1:22" ht="20.25" customHeight="1" thickTop="1" x14ac:dyDescent="0.3">
      <c r="A23" s="259" t="s">
        <v>148</v>
      </c>
      <c r="B23" s="260"/>
      <c r="C23" s="272" t="s">
        <v>149</v>
      </c>
      <c r="D23" s="273"/>
      <c r="E23" s="273"/>
      <c r="F23" s="273"/>
      <c r="G23" s="273"/>
      <c r="H23" s="273"/>
      <c r="I23" s="274"/>
      <c r="J23" s="89">
        <f>L23*M23+O23*P23</f>
        <v>0</v>
      </c>
      <c r="K23" s="151" t="s">
        <v>150</v>
      </c>
      <c r="L23" s="84">
        <v>88000</v>
      </c>
      <c r="M23" s="91"/>
      <c r="N23" s="86" t="s">
        <v>151</v>
      </c>
      <c r="O23" s="84">
        <f>L23*0.5</f>
        <v>44000</v>
      </c>
      <c r="P23" s="92"/>
      <c r="Q23" s="231" t="s">
        <v>152</v>
      </c>
      <c r="R23" s="232"/>
      <c r="S23" s="232"/>
      <c r="T23" s="233"/>
    </row>
    <row r="24" spans="1:22" ht="20.25" customHeight="1" x14ac:dyDescent="0.3">
      <c r="A24" s="261"/>
      <c r="B24" s="262"/>
      <c r="C24" s="204" t="s">
        <v>153</v>
      </c>
      <c r="D24" s="275"/>
      <c r="E24" s="275"/>
      <c r="F24" s="275"/>
      <c r="G24" s="275"/>
      <c r="H24" s="275"/>
      <c r="I24" s="276"/>
      <c r="J24" s="93">
        <f t="shared" ref="J24:J38" si="3">L24*M24+O24*P24</f>
        <v>0</v>
      </c>
      <c r="K24" s="152" t="s">
        <v>150</v>
      </c>
      <c r="L24" s="95">
        <v>33000</v>
      </c>
      <c r="M24" s="96"/>
      <c r="N24" s="97" t="s">
        <v>150</v>
      </c>
      <c r="O24" s="95">
        <f t="shared" ref="O24:O38" si="4">L24*0.5</f>
        <v>16500</v>
      </c>
      <c r="P24" s="98"/>
      <c r="Q24" s="234"/>
      <c r="R24" s="235"/>
      <c r="S24" s="235"/>
      <c r="T24" s="236"/>
    </row>
    <row r="25" spans="1:22" ht="20.25" customHeight="1" x14ac:dyDescent="0.3">
      <c r="A25" s="263" t="s">
        <v>154</v>
      </c>
      <c r="B25" s="195"/>
      <c r="C25" s="277" t="s">
        <v>155</v>
      </c>
      <c r="D25" s="196"/>
      <c r="E25" s="196"/>
      <c r="F25" s="196"/>
      <c r="G25" s="196"/>
      <c r="H25" s="196"/>
      <c r="I25" s="278"/>
      <c r="J25" s="99">
        <f t="shared" si="3"/>
        <v>0</v>
      </c>
      <c r="K25" s="153" t="s">
        <v>150</v>
      </c>
      <c r="L25" s="101">
        <v>44000</v>
      </c>
      <c r="M25" s="102"/>
      <c r="N25" s="103" t="s">
        <v>150</v>
      </c>
      <c r="O25" s="101">
        <f t="shared" si="4"/>
        <v>22000</v>
      </c>
      <c r="P25" s="104"/>
      <c r="Q25" s="237" t="s">
        <v>156</v>
      </c>
      <c r="R25" s="238"/>
      <c r="S25" s="238"/>
      <c r="T25" s="239"/>
    </row>
    <row r="26" spans="1:22" ht="20.25" customHeight="1" x14ac:dyDescent="0.3">
      <c r="A26" s="264"/>
      <c r="B26" s="189"/>
      <c r="C26" s="201" t="s">
        <v>157</v>
      </c>
      <c r="D26" s="190"/>
      <c r="E26" s="190"/>
      <c r="F26" s="190"/>
      <c r="G26" s="190"/>
      <c r="H26" s="190"/>
      <c r="I26" s="279"/>
      <c r="J26" s="105">
        <f t="shared" si="3"/>
        <v>0</v>
      </c>
      <c r="K26" s="148" t="s">
        <v>150</v>
      </c>
      <c r="L26" s="70">
        <v>33000</v>
      </c>
      <c r="M26" s="107"/>
      <c r="N26" s="72" t="s">
        <v>150</v>
      </c>
      <c r="O26" s="70">
        <f t="shared" si="4"/>
        <v>16500</v>
      </c>
      <c r="P26" s="108"/>
      <c r="Q26" s="240"/>
      <c r="R26" s="241"/>
      <c r="S26" s="241"/>
      <c r="T26" s="242"/>
    </row>
    <row r="27" spans="1:22" ht="20.25" customHeight="1" x14ac:dyDescent="0.3">
      <c r="A27" s="264"/>
      <c r="B27" s="189"/>
      <c r="C27" s="201" t="s">
        <v>158</v>
      </c>
      <c r="D27" s="190"/>
      <c r="E27" s="190"/>
      <c r="F27" s="190"/>
      <c r="G27" s="190"/>
      <c r="H27" s="190"/>
      <c r="I27" s="279"/>
      <c r="J27" s="105">
        <f t="shared" si="3"/>
        <v>0</v>
      </c>
      <c r="K27" s="148" t="s">
        <v>150</v>
      </c>
      <c r="L27" s="70">
        <v>33000</v>
      </c>
      <c r="M27" s="107"/>
      <c r="N27" s="72" t="s">
        <v>150</v>
      </c>
      <c r="O27" s="70">
        <f t="shared" si="4"/>
        <v>16500</v>
      </c>
      <c r="P27" s="108"/>
      <c r="Q27" s="240"/>
      <c r="R27" s="241"/>
      <c r="S27" s="241"/>
      <c r="T27" s="242"/>
    </row>
    <row r="28" spans="1:22" ht="20.25" customHeight="1" x14ac:dyDescent="0.3">
      <c r="A28" s="264"/>
      <c r="B28" s="189"/>
      <c r="C28" s="201" t="s">
        <v>159</v>
      </c>
      <c r="D28" s="190"/>
      <c r="E28" s="190"/>
      <c r="F28" s="190"/>
      <c r="G28" s="190"/>
      <c r="H28" s="190"/>
      <c r="I28" s="279"/>
      <c r="J28" s="105">
        <f t="shared" si="3"/>
        <v>0</v>
      </c>
      <c r="K28" s="148" t="s">
        <v>150</v>
      </c>
      <c r="L28" s="70">
        <v>5500</v>
      </c>
      <c r="M28" s="107"/>
      <c r="N28" s="72" t="s">
        <v>150</v>
      </c>
      <c r="O28" s="70">
        <f t="shared" si="4"/>
        <v>2750</v>
      </c>
      <c r="P28" s="108"/>
      <c r="Q28" s="240"/>
      <c r="R28" s="241"/>
      <c r="S28" s="241"/>
      <c r="T28" s="242"/>
    </row>
    <row r="29" spans="1:22" ht="20.25" customHeight="1" x14ac:dyDescent="0.3">
      <c r="A29" s="264"/>
      <c r="B29" s="189"/>
      <c r="C29" s="201" t="s">
        <v>160</v>
      </c>
      <c r="D29" s="190"/>
      <c r="E29" s="190"/>
      <c r="F29" s="190"/>
      <c r="G29" s="190"/>
      <c r="H29" s="190"/>
      <c r="I29" s="279"/>
      <c r="J29" s="105">
        <f t="shared" si="3"/>
        <v>0</v>
      </c>
      <c r="K29" s="148" t="s">
        <v>150</v>
      </c>
      <c r="L29" s="70">
        <v>33000</v>
      </c>
      <c r="M29" s="107"/>
      <c r="N29" s="72" t="s">
        <v>150</v>
      </c>
      <c r="O29" s="70">
        <f t="shared" si="4"/>
        <v>16500</v>
      </c>
      <c r="P29" s="108"/>
      <c r="Q29" s="240"/>
      <c r="R29" s="241"/>
      <c r="S29" s="241"/>
      <c r="T29" s="242"/>
    </row>
    <row r="30" spans="1:22" ht="20.25" customHeight="1" x14ac:dyDescent="0.3">
      <c r="A30" s="265"/>
      <c r="B30" s="192"/>
      <c r="C30" s="207" t="s">
        <v>161</v>
      </c>
      <c r="D30" s="193"/>
      <c r="E30" s="193"/>
      <c r="F30" s="193"/>
      <c r="G30" s="193"/>
      <c r="H30" s="193"/>
      <c r="I30" s="280"/>
      <c r="J30" s="109">
        <f t="shared" si="3"/>
        <v>0</v>
      </c>
      <c r="K30" s="149" t="s">
        <v>150</v>
      </c>
      <c r="L30" s="77">
        <v>55000</v>
      </c>
      <c r="M30" s="111"/>
      <c r="N30" s="79" t="s">
        <v>150</v>
      </c>
      <c r="O30" s="77">
        <f t="shared" si="4"/>
        <v>27500</v>
      </c>
      <c r="P30" s="112"/>
      <c r="Q30" s="243"/>
      <c r="R30" s="244"/>
      <c r="S30" s="244"/>
      <c r="T30" s="245"/>
    </row>
    <row r="31" spans="1:22" ht="20.25" customHeight="1" x14ac:dyDescent="0.3">
      <c r="A31" s="266" t="s">
        <v>162</v>
      </c>
      <c r="B31" s="267"/>
      <c r="C31" s="272" t="s">
        <v>163</v>
      </c>
      <c r="D31" s="273"/>
      <c r="E31" s="273"/>
      <c r="F31" s="273"/>
      <c r="G31" s="273"/>
      <c r="H31" s="273"/>
      <c r="I31" s="274"/>
      <c r="J31" s="89">
        <f t="shared" si="3"/>
        <v>0</v>
      </c>
      <c r="K31" s="151" t="s">
        <v>150</v>
      </c>
      <c r="L31" s="84">
        <v>33000</v>
      </c>
      <c r="M31" s="91"/>
      <c r="N31" s="86" t="s">
        <v>150</v>
      </c>
      <c r="O31" s="84">
        <f t="shared" si="4"/>
        <v>16500</v>
      </c>
      <c r="P31" s="92"/>
      <c r="Q31" s="225" t="s">
        <v>164</v>
      </c>
      <c r="R31" s="226"/>
      <c r="S31" s="226"/>
      <c r="T31" s="227"/>
    </row>
    <row r="32" spans="1:22" ht="20.25" customHeight="1" x14ac:dyDescent="0.3">
      <c r="A32" s="268"/>
      <c r="B32" s="269"/>
      <c r="C32" s="253" t="s">
        <v>165</v>
      </c>
      <c r="D32" s="254"/>
      <c r="E32" s="254"/>
      <c r="F32" s="254"/>
      <c r="G32" s="113" t="s">
        <v>166</v>
      </c>
      <c r="H32" s="114">
        <v>3</v>
      </c>
      <c r="I32" s="115" t="s">
        <v>167</v>
      </c>
      <c r="J32" s="105">
        <f t="shared" si="3"/>
        <v>0</v>
      </c>
      <c r="K32" s="148" t="s">
        <v>151</v>
      </c>
      <c r="L32" s="70">
        <f>IF(H32&gt;3,11000+(H32-3)*5500,11000)</f>
        <v>11000</v>
      </c>
      <c r="M32" s="107"/>
      <c r="N32" s="72" t="s">
        <v>150</v>
      </c>
      <c r="O32" s="70">
        <f t="shared" si="4"/>
        <v>5500</v>
      </c>
      <c r="P32" s="108"/>
      <c r="Q32" s="240"/>
      <c r="R32" s="241"/>
      <c r="S32" s="241"/>
      <c r="T32" s="242"/>
    </row>
    <row r="33" spans="1:20" ht="20.25" customHeight="1" x14ac:dyDescent="0.3">
      <c r="A33" s="268"/>
      <c r="B33" s="269"/>
      <c r="C33" s="253" t="s">
        <v>168</v>
      </c>
      <c r="D33" s="254"/>
      <c r="E33" s="254"/>
      <c r="F33" s="254"/>
      <c r="G33" s="113" t="s">
        <v>166</v>
      </c>
      <c r="H33" s="114">
        <v>2</v>
      </c>
      <c r="I33" s="115" t="s">
        <v>167</v>
      </c>
      <c r="J33" s="105">
        <f t="shared" si="3"/>
        <v>0</v>
      </c>
      <c r="K33" s="148" t="s">
        <v>150</v>
      </c>
      <c r="L33" s="70">
        <f>H33*11000</f>
        <v>22000</v>
      </c>
      <c r="M33" s="107"/>
      <c r="N33" s="72" t="s">
        <v>150</v>
      </c>
      <c r="O33" s="70">
        <f t="shared" si="4"/>
        <v>11000</v>
      </c>
      <c r="P33" s="108"/>
      <c r="Q33" s="240"/>
      <c r="R33" s="241"/>
      <c r="S33" s="241"/>
      <c r="T33" s="242"/>
    </row>
    <row r="34" spans="1:20" ht="20.25" customHeight="1" x14ac:dyDescent="0.3">
      <c r="A34" s="268"/>
      <c r="B34" s="269"/>
      <c r="C34" s="201" t="s">
        <v>169</v>
      </c>
      <c r="D34" s="190"/>
      <c r="E34" s="190"/>
      <c r="F34" s="190"/>
      <c r="G34" s="190"/>
      <c r="H34" s="190"/>
      <c r="I34" s="279"/>
      <c r="J34" s="105">
        <f t="shared" si="3"/>
        <v>0</v>
      </c>
      <c r="K34" s="148" t="s">
        <v>151</v>
      </c>
      <c r="L34" s="70">
        <v>11000</v>
      </c>
      <c r="M34" s="107"/>
      <c r="N34" s="72" t="s">
        <v>150</v>
      </c>
      <c r="O34" s="70">
        <f t="shared" si="4"/>
        <v>5500</v>
      </c>
      <c r="P34" s="108"/>
      <c r="Q34" s="240"/>
      <c r="R34" s="241"/>
      <c r="S34" s="241"/>
      <c r="T34" s="242"/>
    </row>
    <row r="35" spans="1:20" ht="20.25" customHeight="1" x14ac:dyDescent="0.3">
      <c r="A35" s="268"/>
      <c r="B35" s="269"/>
      <c r="C35" s="201" t="s">
        <v>171</v>
      </c>
      <c r="D35" s="190"/>
      <c r="E35" s="190"/>
      <c r="F35" s="190"/>
      <c r="G35" s="190"/>
      <c r="H35" s="190"/>
      <c r="I35" s="279"/>
      <c r="J35" s="105">
        <f t="shared" si="3"/>
        <v>0</v>
      </c>
      <c r="K35" s="148" t="s">
        <v>150</v>
      </c>
      <c r="L35" s="70">
        <v>5500</v>
      </c>
      <c r="M35" s="107"/>
      <c r="N35" s="72" t="s">
        <v>150</v>
      </c>
      <c r="O35" s="70">
        <f t="shared" si="4"/>
        <v>2750</v>
      </c>
      <c r="P35" s="108"/>
      <c r="Q35" s="240"/>
      <c r="R35" s="241"/>
      <c r="S35" s="241"/>
      <c r="T35" s="242"/>
    </row>
    <row r="36" spans="1:20" ht="20.25" customHeight="1" x14ac:dyDescent="0.3">
      <c r="A36" s="268"/>
      <c r="B36" s="269"/>
      <c r="C36" s="201" t="s">
        <v>172</v>
      </c>
      <c r="D36" s="190"/>
      <c r="E36" s="190"/>
      <c r="F36" s="190"/>
      <c r="G36" s="190"/>
      <c r="H36" s="190"/>
      <c r="I36" s="279"/>
      <c r="J36" s="105">
        <f t="shared" si="3"/>
        <v>0</v>
      </c>
      <c r="K36" s="148" t="s">
        <v>151</v>
      </c>
      <c r="L36" s="70">
        <v>55000</v>
      </c>
      <c r="M36" s="107"/>
      <c r="N36" s="72" t="s">
        <v>150</v>
      </c>
      <c r="O36" s="70">
        <f t="shared" si="4"/>
        <v>27500</v>
      </c>
      <c r="P36" s="108"/>
      <c r="Q36" s="240"/>
      <c r="R36" s="241"/>
      <c r="S36" s="241"/>
      <c r="T36" s="242"/>
    </row>
    <row r="37" spans="1:20" ht="20.25" customHeight="1" x14ac:dyDescent="0.3">
      <c r="A37" s="268"/>
      <c r="B37" s="269"/>
      <c r="C37" s="201" t="s">
        <v>173</v>
      </c>
      <c r="D37" s="190"/>
      <c r="E37" s="190"/>
      <c r="F37" s="190"/>
      <c r="G37" s="190"/>
      <c r="H37" s="190"/>
      <c r="I37" s="279"/>
      <c r="J37" s="105">
        <f t="shared" si="3"/>
        <v>0</v>
      </c>
      <c r="K37" s="148" t="s">
        <v>150</v>
      </c>
      <c r="L37" s="70">
        <v>22000</v>
      </c>
      <c r="M37" s="107"/>
      <c r="N37" s="72" t="s">
        <v>150</v>
      </c>
      <c r="O37" s="70">
        <f t="shared" si="4"/>
        <v>11000</v>
      </c>
      <c r="P37" s="108"/>
      <c r="Q37" s="240"/>
      <c r="R37" s="241"/>
      <c r="S37" s="241"/>
      <c r="T37" s="242"/>
    </row>
    <row r="38" spans="1:20" ht="20.25" customHeight="1" x14ac:dyDescent="0.3">
      <c r="A38" s="270"/>
      <c r="B38" s="271"/>
      <c r="C38" s="204" t="s">
        <v>174</v>
      </c>
      <c r="D38" s="275"/>
      <c r="E38" s="275"/>
      <c r="F38" s="275"/>
      <c r="G38" s="275"/>
      <c r="H38" s="275"/>
      <c r="I38" s="276"/>
      <c r="J38" s="93">
        <f t="shared" si="3"/>
        <v>0</v>
      </c>
      <c r="K38" s="152" t="s">
        <v>150</v>
      </c>
      <c r="L38" s="95">
        <v>33000</v>
      </c>
      <c r="M38" s="96"/>
      <c r="N38" s="97" t="s">
        <v>151</v>
      </c>
      <c r="O38" s="95">
        <f t="shared" si="4"/>
        <v>16500</v>
      </c>
      <c r="P38" s="98"/>
      <c r="Q38" s="228"/>
      <c r="R38" s="229"/>
      <c r="S38" s="229"/>
      <c r="T38" s="230"/>
    </row>
    <row r="39" spans="1:20" ht="20.25" customHeight="1" x14ac:dyDescent="0.3">
      <c r="A39" s="263" t="s">
        <v>175</v>
      </c>
      <c r="B39" s="195"/>
      <c r="C39" s="277" t="s">
        <v>176</v>
      </c>
      <c r="D39" s="196"/>
      <c r="E39" s="196"/>
      <c r="F39" s="196"/>
      <c r="G39" s="196"/>
      <c r="H39" s="196"/>
      <c r="I39" s="278"/>
      <c r="J39" s="99">
        <f>L39*M39</f>
        <v>0</v>
      </c>
      <c r="K39" s="153" t="s">
        <v>177</v>
      </c>
      <c r="L39" s="101">
        <v>33000</v>
      </c>
      <c r="M39" s="102"/>
      <c r="N39" s="210" t="s">
        <v>178</v>
      </c>
      <c r="O39" s="211"/>
      <c r="P39" s="212"/>
      <c r="Q39" s="198" t="s">
        <v>179</v>
      </c>
      <c r="R39" s="199"/>
      <c r="S39" s="199"/>
      <c r="T39" s="200"/>
    </row>
    <row r="40" spans="1:20" ht="20.25" customHeight="1" x14ac:dyDescent="0.3">
      <c r="A40" s="264"/>
      <c r="B40" s="189"/>
      <c r="C40" s="201" t="s">
        <v>180</v>
      </c>
      <c r="D40" s="190"/>
      <c r="E40" s="190"/>
      <c r="F40" s="190"/>
      <c r="G40" s="190"/>
      <c r="H40" s="190"/>
      <c r="I40" s="279"/>
      <c r="J40" s="105">
        <f>L40*M40</f>
        <v>0</v>
      </c>
      <c r="K40" s="148" t="s">
        <v>177</v>
      </c>
      <c r="L40" s="70">
        <v>55000</v>
      </c>
      <c r="M40" s="107"/>
      <c r="N40" s="213"/>
      <c r="O40" s="214"/>
      <c r="P40" s="215"/>
      <c r="Q40" s="201"/>
      <c r="R40" s="202"/>
      <c r="S40" s="202"/>
      <c r="T40" s="203"/>
    </row>
    <row r="41" spans="1:20" ht="20.25" customHeight="1" x14ac:dyDescent="0.3">
      <c r="A41" s="265"/>
      <c r="B41" s="192"/>
      <c r="C41" s="207" t="s">
        <v>181</v>
      </c>
      <c r="D41" s="193"/>
      <c r="E41" s="193"/>
      <c r="F41" s="193"/>
      <c r="G41" s="193"/>
      <c r="H41" s="193"/>
      <c r="I41" s="280"/>
      <c r="J41" s="109">
        <f>L41*M41</f>
        <v>0</v>
      </c>
      <c r="K41" s="149" t="s">
        <v>177</v>
      </c>
      <c r="L41" s="77">
        <v>11000</v>
      </c>
      <c r="M41" s="111"/>
      <c r="N41" s="219"/>
      <c r="O41" s="220"/>
      <c r="P41" s="221"/>
      <c r="Q41" s="207"/>
      <c r="R41" s="208"/>
      <c r="S41" s="208"/>
      <c r="T41" s="209"/>
    </row>
    <row r="42" spans="1:20" ht="20.25" customHeight="1" x14ac:dyDescent="0.3">
      <c r="A42" s="266" t="s">
        <v>182</v>
      </c>
      <c r="B42" s="267"/>
      <c r="C42" s="272" t="s">
        <v>183</v>
      </c>
      <c r="D42" s="273"/>
      <c r="E42" s="273"/>
      <c r="F42" s="273"/>
      <c r="G42" s="273"/>
      <c r="H42" s="273"/>
      <c r="I42" s="274"/>
      <c r="J42" s="89">
        <f>L42*M42+O42*P42</f>
        <v>0</v>
      </c>
      <c r="K42" s="151" t="s">
        <v>150</v>
      </c>
      <c r="L42" s="84">
        <v>121000</v>
      </c>
      <c r="M42" s="91"/>
      <c r="N42" s="116" t="s">
        <v>150</v>
      </c>
      <c r="O42" s="117">
        <f>L42</f>
        <v>121000</v>
      </c>
      <c r="P42" s="118"/>
      <c r="Q42" s="225" t="s">
        <v>184</v>
      </c>
      <c r="R42" s="226"/>
      <c r="S42" s="226"/>
      <c r="T42" s="227"/>
    </row>
    <row r="43" spans="1:20" ht="20.25" customHeight="1" x14ac:dyDescent="0.3">
      <c r="A43" s="270"/>
      <c r="B43" s="271"/>
      <c r="C43" s="204" t="s">
        <v>185</v>
      </c>
      <c r="D43" s="275"/>
      <c r="E43" s="275"/>
      <c r="F43" s="275"/>
      <c r="G43" s="275"/>
      <c r="H43" s="275"/>
      <c r="I43" s="276"/>
      <c r="J43" s="93">
        <f>L43*M43+O43*P43</f>
        <v>0</v>
      </c>
      <c r="K43" s="152" t="s">
        <v>150</v>
      </c>
      <c r="L43" s="95">
        <v>143000</v>
      </c>
      <c r="M43" s="96"/>
      <c r="N43" s="119" t="s">
        <v>150</v>
      </c>
      <c r="O43" s="120">
        <f>L43</f>
        <v>143000</v>
      </c>
      <c r="P43" s="121"/>
      <c r="Q43" s="228"/>
      <c r="R43" s="229"/>
      <c r="S43" s="229"/>
      <c r="T43" s="230"/>
    </row>
    <row r="44" spans="1:20" ht="38.25" customHeight="1" x14ac:dyDescent="0.3">
      <c r="A44" s="281" t="s">
        <v>186</v>
      </c>
      <c r="B44" s="282"/>
      <c r="C44" s="302" t="s">
        <v>187</v>
      </c>
      <c r="D44" s="303"/>
      <c r="E44" s="303"/>
      <c r="F44" s="303"/>
      <c r="G44" s="303"/>
      <c r="H44" s="303"/>
      <c r="I44" s="304"/>
      <c r="J44" s="122">
        <f>L44*M44+O44*P44</f>
        <v>0</v>
      </c>
      <c r="K44" s="157" t="s">
        <v>151</v>
      </c>
      <c r="L44" s="124">
        <v>33000</v>
      </c>
      <c r="M44" s="125"/>
      <c r="N44" s="126" t="s">
        <v>150</v>
      </c>
      <c r="O44" s="127">
        <f>L44</f>
        <v>33000</v>
      </c>
      <c r="P44" s="128"/>
      <c r="Q44" s="222" t="s">
        <v>188</v>
      </c>
      <c r="R44" s="223"/>
      <c r="S44" s="223"/>
      <c r="T44" s="224"/>
    </row>
    <row r="45" spans="1:20" ht="20.25" customHeight="1" thickBot="1" x14ac:dyDescent="0.35">
      <c r="A45" s="293" t="s">
        <v>189</v>
      </c>
      <c r="B45" s="294"/>
      <c r="C45" s="294"/>
      <c r="D45" s="294"/>
      <c r="E45" s="295"/>
      <c r="F45" s="295"/>
      <c r="G45" s="295"/>
      <c r="H45" s="295"/>
      <c r="I45" s="295"/>
      <c r="J45" s="10">
        <f>SUM(J23:J44)</f>
        <v>0</v>
      </c>
      <c r="K45" s="290"/>
      <c r="L45" s="291"/>
      <c r="M45" s="291"/>
      <c r="N45" s="291"/>
      <c r="O45" s="291"/>
      <c r="P45" s="291"/>
      <c r="Q45" s="291"/>
      <c r="R45" s="291"/>
      <c r="S45" s="291"/>
      <c r="T45" s="292"/>
    </row>
    <row r="46" spans="1:20" ht="8.25" customHeight="1" x14ac:dyDescent="0.3"/>
    <row r="47" spans="1:20" ht="15.75" customHeight="1" thickBot="1" x14ac:dyDescent="0.35">
      <c r="A47" s="171" t="s">
        <v>190</v>
      </c>
      <c r="B47" s="171"/>
      <c r="C47" s="171"/>
      <c r="D47" s="171"/>
      <c r="E47" s="171"/>
      <c r="F47" s="171"/>
      <c r="G47" s="171"/>
      <c r="H47" s="171"/>
      <c r="I47" s="171"/>
      <c r="J47" s="171"/>
      <c r="K47" s="171"/>
      <c r="L47" s="171"/>
      <c r="M47" s="171"/>
      <c r="N47" s="171"/>
      <c r="O47" s="171"/>
      <c r="P47" s="171"/>
      <c r="Q47" s="171"/>
      <c r="R47" s="171"/>
      <c r="S47" s="171"/>
      <c r="T47" s="171"/>
    </row>
    <row r="48" spans="1:20" ht="70.5" customHeight="1" thickBot="1" x14ac:dyDescent="0.35">
      <c r="A48" s="168" t="s">
        <v>191</v>
      </c>
      <c r="B48" s="169"/>
      <c r="C48" s="169"/>
      <c r="D48" s="169"/>
      <c r="E48" s="169"/>
      <c r="F48" s="169"/>
      <c r="G48" s="169"/>
      <c r="H48" s="169"/>
      <c r="I48" s="169"/>
      <c r="J48" s="169"/>
      <c r="K48" s="169"/>
      <c r="L48" s="169"/>
      <c r="M48" s="169"/>
      <c r="N48" s="169"/>
      <c r="O48" s="169"/>
      <c r="P48" s="169"/>
      <c r="Q48" s="169"/>
      <c r="R48" s="169"/>
      <c r="S48" s="169"/>
      <c r="T48" s="170"/>
    </row>
  </sheetData>
  <sheetProtection selectLockedCells="1"/>
  <mergeCells count="73">
    <mergeCell ref="B5:D5"/>
    <mergeCell ref="F5:T5"/>
    <mergeCell ref="A1:T1"/>
    <mergeCell ref="B3:D3"/>
    <mergeCell ref="F3:T3"/>
    <mergeCell ref="B4:D4"/>
    <mergeCell ref="F4:T4"/>
    <mergeCell ref="A12:B14"/>
    <mergeCell ref="C12:I12"/>
    <mergeCell ref="C13:I13"/>
    <mergeCell ref="C14:I14"/>
    <mergeCell ref="E6:I6"/>
    <mergeCell ref="B7:D7"/>
    <mergeCell ref="F7:T7"/>
    <mergeCell ref="B8:D8"/>
    <mergeCell ref="I8:T8"/>
    <mergeCell ref="A9:I9"/>
    <mergeCell ref="A10:I11"/>
    <mergeCell ref="J10:J11"/>
    <mergeCell ref="K10:M10"/>
    <mergeCell ref="N10:P10"/>
    <mergeCell ref="Q10:S10"/>
    <mergeCell ref="Q21:T22"/>
    <mergeCell ref="A15:B17"/>
    <mergeCell ref="C15:I15"/>
    <mergeCell ref="C16:I16"/>
    <mergeCell ref="C17:I17"/>
    <mergeCell ref="A18:I18"/>
    <mergeCell ref="K18:T18"/>
    <mergeCell ref="A20:I20"/>
    <mergeCell ref="A21:I22"/>
    <mergeCell ref="J21:J22"/>
    <mergeCell ref="K21:M21"/>
    <mergeCell ref="N21:P21"/>
    <mergeCell ref="A23:B24"/>
    <mergeCell ref="C23:I23"/>
    <mergeCell ref="Q23:T24"/>
    <mergeCell ref="C24:I24"/>
    <mergeCell ref="A25:B30"/>
    <mergeCell ref="C25:I25"/>
    <mergeCell ref="Q25:T30"/>
    <mergeCell ref="C26:I26"/>
    <mergeCell ref="C27:I27"/>
    <mergeCell ref="C28:I28"/>
    <mergeCell ref="C29:I29"/>
    <mergeCell ref="C30:I30"/>
    <mergeCell ref="C31:I31"/>
    <mergeCell ref="Q31:T38"/>
    <mergeCell ref="C32:F32"/>
    <mergeCell ref="C33:F33"/>
    <mergeCell ref="C34:I34"/>
    <mergeCell ref="C35:I35"/>
    <mergeCell ref="C36:I36"/>
    <mergeCell ref="C37:I37"/>
    <mergeCell ref="C38:I38"/>
    <mergeCell ref="A39:B41"/>
    <mergeCell ref="C39:I39"/>
    <mergeCell ref="N39:P41"/>
    <mergeCell ref="A31:B38"/>
    <mergeCell ref="A45:I45"/>
    <mergeCell ref="K45:T45"/>
    <mergeCell ref="Q39:T41"/>
    <mergeCell ref="C40:I40"/>
    <mergeCell ref="C41:I41"/>
    <mergeCell ref="A47:T47"/>
    <mergeCell ref="A48:T48"/>
    <mergeCell ref="A42:B43"/>
    <mergeCell ref="C42:I42"/>
    <mergeCell ref="Q42:T43"/>
    <mergeCell ref="C43:I43"/>
    <mergeCell ref="A44:B44"/>
    <mergeCell ref="C44:I44"/>
    <mergeCell ref="Q44:T44"/>
  </mergeCells>
  <phoneticPr fontId="2" type="noConversion"/>
  <pageMargins left="0.25" right="0.38645833333333335" top="0.82395833333333335" bottom="6.9791666666666669E-2" header="0.3" footer="0.3"/>
  <pageSetup paperSize="9" scale="70" fitToWidth="0" fitToHeight="0" orientation="portrait" r:id="rId1"/>
  <headerFooter>
    <oddHeader xml:space="preserve">&amp;L[별지 제 2호 서식]
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58"/>
  <sheetViews>
    <sheetView view="pageLayout" topLeftCell="A13" workbookViewId="0">
      <selection activeCell="N32" sqref="N32"/>
    </sheetView>
  </sheetViews>
  <sheetFormatPr defaultColWidth="8.75" defaultRowHeight="16.5" x14ac:dyDescent="0.3"/>
  <cols>
    <col min="1" max="1" width="4.5" style="11" customWidth="1"/>
    <col min="2" max="2" width="2.375" style="11" customWidth="1"/>
    <col min="3" max="3" width="3.25" style="11" customWidth="1"/>
    <col min="4" max="4" width="1.875" style="11" customWidth="1"/>
    <col min="5" max="5" width="3.125" style="11" customWidth="1"/>
    <col min="6" max="6" width="1.5" style="11" customWidth="1"/>
    <col min="7" max="7" width="4.25" style="11" customWidth="1"/>
    <col min="8" max="8" width="1.375" style="11" customWidth="1"/>
    <col min="9" max="13" width="2.125" style="11" customWidth="1"/>
    <col min="14" max="14" width="3.25" style="11" customWidth="1"/>
    <col min="15" max="27" width="2.125" style="11" customWidth="1"/>
    <col min="28" max="28" width="2.75" style="11" customWidth="1"/>
    <col min="29" max="29" width="12.125" style="11" customWidth="1"/>
    <col min="30" max="30" width="4.5" style="11" customWidth="1"/>
    <col min="31" max="31" width="10.875" style="11" bestFit="1" customWidth="1"/>
    <col min="32" max="16384" width="8.75" style="11"/>
  </cols>
  <sheetData>
    <row r="1" spans="1:30" ht="43.5" customHeight="1" thickBot="1" x14ac:dyDescent="0.35">
      <c r="A1" s="328" t="s">
        <v>192</v>
      </c>
      <c r="B1" s="329"/>
      <c r="C1" s="329"/>
      <c r="D1" s="329"/>
      <c r="E1" s="329"/>
      <c r="F1" s="329"/>
      <c r="G1" s="329"/>
      <c r="H1" s="329"/>
      <c r="I1" s="329"/>
      <c r="J1" s="329"/>
      <c r="K1" s="329"/>
      <c r="L1" s="329"/>
      <c r="M1" s="329"/>
      <c r="N1" s="329"/>
      <c r="O1" s="329"/>
      <c r="P1" s="329"/>
      <c r="Q1" s="329"/>
      <c r="R1" s="329"/>
      <c r="S1" s="329"/>
      <c r="T1" s="329"/>
      <c r="U1" s="329"/>
      <c r="V1" s="329"/>
      <c r="W1" s="329"/>
      <c r="X1" s="329"/>
      <c r="Y1" s="329"/>
      <c r="Z1" s="329"/>
      <c r="AA1" s="329"/>
      <c r="AB1" s="329"/>
      <c r="AC1" s="329"/>
      <c r="AD1" s="330"/>
    </row>
    <row r="2" spans="1:30" ht="15" customHeight="1" x14ac:dyDescent="0.3">
      <c r="A2" s="12"/>
      <c r="B2" s="13"/>
      <c r="C2" s="13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5"/>
    </row>
    <row r="3" spans="1:30" s="22" customFormat="1" ht="24.75" customHeight="1" x14ac:dyDescent="0.3">
      <c r="A3" s="16"/>
      <c r="B3" s="17" t="s">
        <v>193</v>
      </c>
      <c r="C3" s="331" t="s">
        <v>194</v>
      </c>
      <c r="D3" s="331"/>
      <c r="E3" s="331"/>
      <c r="F3" s="18" t="s">
        <v>195</v>
      </c>
      <c r="G3" s="19">
        <f>행사!F3</f>
        <v>0</v>
      </c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1"/>
    </row>
    <row r="4" spans="1:30" s="22" customFormat="1" ht="24.75" customHeight="1" x14ac:dyDescent="0.3">
      <c r="A4" s="16"/>
      <c r="B4" s="17" t="s">
        <v>68</v>
      </c>
      <c r="C4" s="331" t="s">
        <v>196</v>
      </c>
      <c r="D4" s="331"/>
      <c r="E4" s="331"/>
      <c r="F4" s="18" t="s">
        <v>67</v>
      </c>
      <c r="G4" s="19">
        <f>행사!F4</f>
        <v>0</v>
      </c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1"/>
    </row>
    <row r="5" spans="1:30" s="22" customFormat="1" ht="24.75" customHeight="1" x14ac:dyDescent="0.3">
      <c r="A5" s="16"/>
      <c r="B5" s="17" t="s">
        <v>70</v>
      </c>
      <c r="C5" s="331" t="s">
        <v>197</v>
      </c>
      <c r="D5" s="331"/>
      <c r="E5" s="331"/>
      <c r="F5" s="18" t="s">
        <v>195</v>
      </c>
      <c r="G5" s="19">
        <f>행사!F5</f>
        <v>0</v>
      </c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1"/>
    </row>
    <row r="6" spans="1:30" ht="24.75" customHeight="1" x14ac:dyDescent="0.3">
      <c r="A6" s="12"/>
      <c r="B6" s="23"/>
      <c r="C6" s="24"/>
      <c r="D6" s="24"/>
      <c r="E6" s="24"/>
      <c r="F6" s="13"/>
      <c r="G6" s="320" t="str">
        <f>행사!E6</f>
        <v xml:space="preserve">( 행사시작시간 : </v>
      </c>
      <c r="H6" s="320"/>
      <c r="I6" s="320"/>
      <c r="J6" s="320"/>
      <c r="K6" s="320"/>
      <c r="L6" s="320"/>
      <c r="M6" s="321" t="str">
        <f>행사!J6&amp;" )"</f>
        <v xml:space="preserve"> )</v>
      </c>
      <c r="N6" s="322"/>
      <c r="O6" s="322"/>
      <c r="P6" s="322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5"/>
    </row>
    <row r="7" spans="1:30" ht="9" customHeight="1" x14ac:dyDescent="0.3">
      <c r="A7" s="12"/>
      <c r="B7" s="23"/>
      <c r="C7" s="13"/>
      <c r="D7" s="13"/>
      <c r="E7" s="13"/>
      <c r="F7" s="13"/>
      <c r="G7" s="13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5"/>
    </row>
    <row r="8" spans="1:30" x14ac:dyDescent="0.3">
      <c r="A8" s="12"/>
      <c r="B8" s="23" t="s">
        <v>72</v>
      </c>
      <c r="C8" s="315" t="s">
        <v>198</v>
      </c>
      <c r="D8" s="315"/>
      <c r="E8" s="315"/>
      <c r="F8" s="13"/>
      <c r="G8" s="13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5"/>
    </row>
    <row r="9" spans="1:30" x14ac:dyDescent="0.3">
      <c r="A9" s="12"/>
      <c r="B9" s="14"/>
      <c r="C9" s="25" t="s">
        <v>199</v>
      </c>
      <c r="D9" s="309" t="s">
        <v>75</v>
      </c>
      <c r="E9" s="309"/>
      <c r="F9" s="309"/>
      <c r="G9" s="309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312">
        <f>SUM(AC10:AD26)</f>
        <v>0</v>
      </c>
      <c r="AC9" s="312"/>
      <c r="AD9" s="313"/>
    </row>
    <row r="10" spans="1:30" s="33" customFormat="1" ht="16.5" customHeight="1" x14ac:dyDescent="0.3">
      <c r="A10" s="27"/>
      <c r="B10" s="28"/>
      <c r="C10" s="28"/>
      <c r="D10" s="29" t="s">
        <v>201</v>
      </c>
      <c r="E10" s="326" t="s">
        <v>202</v>
      </c>
      <c r="F10" s="326"/>
      <c r="G10" s="326"/>
      <c r="H10" s="28" t="s">
        <v>67</v>
      </c>
      <c r="I10" s="30" t="s">
        <v>203</v>
      </c>
      <c r="J10" s="30"/>
      <c r="K10" s="30"/>
      <c r="L10" s="310" t="s">
        <v>204</v>
      </c>
      <c r="M10" s="310"/>
      <c r="N10" s="28"/>
      <c r="O10" s="28" t="s">
        <v>205</v>
      </c>
      <c r="P10" s="31" t="s">
        <v>206</v>
      </c>
      <c r="Q10" s="308">
        <v>99000</v>
      </c>
      <c r="R10" s="308"/>
      <c r="S10" s="308"/>
      <c r="T10" s="308"/>
      <c r="U10" s="308"/>
      <c r="V10" s="31" t="s">
        <v>206</v>
      </c>
      <c r="W10" s="311">
        <v>0.5</v>
      </c>
      <c r="X10" s="311"/>
      <c r="Y10" s="28"/>
      <c r="Z10" s="31"/>
      <c r="AA10" s="163"/>
      <c r="AB10" s="28"/>
      <c r="AC10" s="306">
        <f>N10*Q10*W10</f>
        <v>0</v>
      </c>
      <c r="AD10" s="307"/>
    </row>
    <row r="11" spans="1:30" s="33" customFormat="1" ht="16.5" customHeight="1" x14ac:dyDescent="0.3">
      <c r="A11" s="27"/>
      <c r="B11" s="28"/>
      <c r="C11" s="28"/>
      <c r="D11" s="29"/>
      <c r="E11" s="165"/>
      <c r="F11" s="165"/>
      <c r="G11" s="165"/>
      <c r="H11" s="28"/>
      <c r="I11" s="30"/>
      <c r="J11" s="30"/>
      <c r="K11" s="30"/>
      <c r="L11" s="310" t="s">
        <v>207</v>
      </c>
      <c r="M11" s="310"/>
      <c r="N11" s="28"/>
      <c r="O11" s="28" t="s">
        <v>205</v>
      </c>
      <c r="P11" s="31" t="s">
        <v>80</v>
      </c>
      <c r="Q11" s="308">
        <v>143000</v>
      </c>
      <c r="R11" s="308"/>
      <c r="S11" s="308"/>
      <c r="T11" s="308"/>
      <c r="U11" s="308"/>
      <c r="V11" s="31" t="s">
        <v>206</v>
      </c>
      <c r="W11" s="311">
        <v>0.5</v>
      </c>
      <c r="X11" s="311"/>
      <c r="Y11" s="28"/>
      <c r="Z11" s="31"/>
      <c r="AA11" s="163"/>
      <c r="AB11" s="28"/>
      <c r="AC11" s="306">
        <f>N11*Q11*W11</f>
        <v>0</v>
      </c>
      <c r="AD11" s="307"/>
    </row>
    <row r="12" spans="1:30" s="33" customFormat="1" ht="16.5" customHeight="1" x14ac:dyDescent="0.3">
      <c r="A12" s="27"/>
      <c r="B12" s="28"/>
      <c r="C12" s="28"/>
      <c r="D12" s="29"/>
      <c r="E12" s="165"/>
      <c r="F12" s="165"/>
      <c r="G12" s="165"/>
      <c r="H12" s="28"/>
      <c r="I12" s="30"/>
      <c r="J12" s="30"/>
      <c r="K12" s="30"/>
      <c r="L12" s="162"/>
      <c r="M12" s="162"/>
      <c r="N12" s="28"/>
      <c r="O12" s="28"/>
      <c r="P12" s="31"/>
      <c r="Q12" s="161"/>
      <c r="R12" s="161"/>
      <c r="S12" s="161"/>
      <c r="T12" s="161"/>
      <c r="U12" s="161"/>
      <c r="V12" s="31"/>
      <c r="W12" s="163"/>
      <c r="X12" s="163"/>
      <c r="Y12" s="28"/>
      <c r="Z12" s="31"/>
      <c r="AA12" s="163"/>
      <c r="AB12" s="28"/>
      <c r="AC12" s="159"/>
      <c r="AD12" s="160"/>
    </row>
    <row r="13" spans="1:30" s="33" customFormat="1" ht="11.25" customHeight="1" x14ac:dyDescent="0.3">
      <c r="A13" s="27"/>
      <c r="B13" s="28"/>
      <c r="C13" s="28"/>
      <c r="D13" s="29"/>
      <c r="E13" s="165"/>
      <c r="F13" s="165"/>
      <c r="G13" s="165"/>
      <c r="H13" s="28"/>
      <c r="I13" s="163"/>
      <c r="J13" s="162"/>
      <c r="K13" s="162"/>
      <c r="L13" s="163"/>
      <c r="M13" s="31"/>
      <c r="N13" s="28"/>
      <c r="O13" s="28"/>
      <c r="P13" s="31"/>
      <c r="Q13" s="310"/>
      <c r="R13" s="310"/>
      <c r="S13" s="310"/>
      <c r="T13" s="310"/>
      <c r="U13" s="310"/>
      <c r="V13" s="30"/>
      <c r="W13" s="28"/>
      <c r="X13" s="28"/>
      <c r="Y13" s="28"/>
      <c r="Z13" s="31"/>
      <c r="AA13" s="163"/>
      <c r="AB13" s="28"/>
      <c r="AC13" s="28"/>
      <c r="AD13" s="36"/>
    </row>
    <row r="14" spans="1:30" s="33" customFormat="1" ht="16.5" customHeight="1" x14ac:dyDescent="0.3">
      <c r="A14" s="27"/>
      <c r="B14" s="28"/>
      <c r="C14" s="28"/>
      <c r="D14" s="29" t="s">
        <v>201</v>
      </c>
      <c r="E14" s="305" t="s">
        <v>208</v>
      </c>
      <c r="F14" s="305"/>
      <c r="G14" s="305"/>
      <c r="H14" s="28" t="s">
        <v>209</v>
      </c>
      <c r="I14" s="305" t="s">
        <v>210</v>
      </c>
      <c r="J14" s="305"/>
      <c r="K14" s="305"/>
      <c r="L14" s="305"/>
      <c r="M14" s="305"/>
      <c r="N14" s="52">
        <f>행사!$P$23</f>
        <v>0</v>
      </c>
      <c r="O14" s="28" t="s">
        <v>205</v>
      </c>
      <c r="P14" s="31" t="s">
        <v>206</v>
      </c>
      <c r="Q14" s="308">
        <f>행사!O23</f>
        <v>44000</v>
      </c>
      <c r="R14" s="308"/>
      <c r="S14" s="308"/>
      <c r="T14" s="308"/>
      <c r="U14" s="308"/>
      <c r="V14" s="31"/>
      <c r="W14" s="311"/>
      <c r="X14" s="311"/>
      <c r="Y14" s="30"/>
      <c r="Z14" s="28"/>
      <c r="AA14" s="28"/>
      <c r="AB14" s="28"/>
      <c r="AC14" s="306">
        <f>N14*Q14</f>
        <v>0</v>
      </c>
      <c r="AD14" s="307"/>
    </row>
    <row r="15" spans="1:30" s="33" customFormat="1" ht="16.5" customHeight="1" x14ac:dyDescent="0.3">
      <c r="A15" s="27"/>
      <c r="B15" s="28"/>
      <c r="C15" s="28"/>
      <c r="D15" s="29" t="s">
        <v>211</v>
      </c>
      <c r="E15" s="305" t="s">
        <v>208</v>
      </c>
      <c r="F15" s="305"/>
      <c r="G15" s="305"/>
      <c r="H15" s="28" t="s">
        <v>209</v>
      </c>
      <c r="I15" s="305" t="s">
        <v>212</v>
      </c>
      <c r="J15" s="305"/>
      <c r="K15" s="305"/>
      <c r="L15" s="305"/>
      <c r="M15" s="305"/>
      <c r="N15" s="52">
        <f>행사!$P$24</f>
        <v>0</v>
      </c>
      <c r="O15" s="28" t="s">
        <v>213</v>
      </c>
      <c r="P15" s="31" t="s">
        <v>214</v>
      </c>
      <c r="Q15" s="308">
        <f>행사!O24</f>
        <v>16500</v>
      </c>
      <c r="R15" s="308"/>
      <c r="S15" s="308"/>
      <c r="T15" s="308"/>
      <c r="U15" s="308"/>
      <c r="V15" s="31"/>
      <c r="W15" s="163"/>
      <c r="X15" s="163"/>
      <c r="Y15" s="30"/>
      <c r="Z15" s="28"/>
      <c r="AA15" s="28"/>
      <c r="AB15" s="28"/>
      <c r="AC15" s="306">
        <f t="shared" ref="AC15:AC25" si="0">N15*Q15</f>
        <v>0</v>
      </c>
      <c r="AD15" s="307"/>
    </row>
    <row r="16" spans="1:30" s="33" customFormat="1" ht="16.5" customHeight="1" x14ac:dyDescent="0.3">
      <c r="A16" s="27"/>
      <c r="B16" s="28"/>
      <c r="C16" s="28"/>
      <c r="D16" s="29" t="s">
        <v>201</v>
      </c>
      <c r="E16" s="305" t="s">
        <v>208</v>
      </c>
      <c r="F16" s="305"/>
      <c r="G16" s="305"/>
      <c r="H16" s="28" t="s">
        <v>195</v>
      </c>
      <c r="I16" s="305" t="s">
        <v>215</v>
      </c>
      <c r="J16" s="305"/>
      <c r="K16" s="305"/>
      <c r="L16" s="305"/>
      <c r="M16" s="305"/>
      <c r="N16" s="52">
        <f>행사!$P$25</f>
        <v>0</v>
      </c>
      <c r="O16" s="28" t="s">
        <v>213</v>
      </c>
      <c r="P16" s="31" t="s">
        <v>214</v>
      </c>
      <c r="Q16" s="308">
        <f>행사!O25</f>
        <v>22000</v>
      </c>
      <c r="R16" s="308"/>
      <c r="S16" s="308"/>
      <c r="T16" s="308"/>
      <c r="U16" s="308"/>
      <c r="V16" s="31"/>
      <c r="W16" s="163"/>
      <c r="X16" s="163"/>
      <c r="Y16" s="30"/>
      <c r="Z16" s="28"/>
      <c r="AA16" s="28"/>
      <c r="AB16" s="28"/>
      <c r="AC16" s="306">
        <f t="shared" si="0"/>
        <v>0</v>
      </c>
      <c r="AD16" s="307"/>
    </row>
    <row r="17" spans="1:30" s="33" customFormat="1" ht="16.5" customHeight="1" x14ac:dyDescent="0.3">
      <c r="A17" s="27"/>
      <c r="B17" s="28"/>
      <c r="C17" s="28"/>
      <c r="D17" s="29" t="s">
        <v>201</v>
      </c>
      <c r="E17" s="305" t="s">
        <v>216</v>
      </c>
      <c r="F17" s="305"/>
      <c r="G17" s="305"/>
      <c r="H17" s="28" t="s">
        <v>195</v>
      </c>
      <c r="I17" s="305" t="s">
        <v>217</v>
      </c>
      <c r="J17" s="305"/>
      <c r="K17" s="305"/>
      <c r="L17" s="305"/>
      <c r="M17" s="305"/>
      <c r="N17" s="52">
        <f>행사!$P$29</f>
        <v>0</v>
      </c>
      <c r="O17" s="28" t="s">
        <v>213</v>
      </c>
      <c r="P17" s="31" t="s">
        <v>206</v>
      </c>
      <c r="Q17" s="308">
        <f>행사!O29</f>
        <v>16500</v>
      </c>
      <c r="R17" s="308"/>
      <c r="S17" s="308"/>
      <c r="T17" s="308"/>
      <c r="U17" s="308"/>
      <c r="V17" s="31"/>
      <c r="W17" s="163"/>
      <c r="X17" s="163"/>
      <c r="Y17" s="30"/>
      <c r="Z17" s="28"/>
      <c r="AA17" s="28"/>
      <c r="AB17" s="28"/>
      <c r="AC17" s="306">
        <f t="shared" si="0"/>
        <v>0</v>
      </c>
      <c r="AD17" s="307"/>
    </row>
    <row r="18" spans="1:30" s="33" customFormat="1" ht="16.5" customHeight="1" x14ac:dyDescent="0.3">
      <c r="A18" s="27"/>
      <c r="B18" s="28"/>
      <c r="C18" s="28"/>
      <c r="D18" s="29" t="s">
        <v>201</v>
      </c>
      <c r="E18" s="305" t="s">
        <v>208</v>
      </c>
      <c r="F18" s="305"/>
      <c r="G18" s="305"/>
      <c r="H18" s="28" t="s">
        <v>195</v>
      </c>
      <c r="I18" s="305" t="s">
        <v>218</v>
      </c>
      <c r="J18" s="305"/>
      <c r="K18" s="305"/>
      <c r="L18" s="305"/>
      <c r="M18" s="305"/>
      <c r="N18" s="52">
        <f>행사!$P$31</f>
        <v>0</v>
      </c>
      <c r="O18" s="28" t="s">
        <v>213</v>
      </c>
      <c r="P18" s="31" t="s">
        <v>214</v>
      </c>
      <c r="Q18" s="308">
        <f>행사!O31</f>
        <v>16500</v>
      </c>
      <c r="R18" s="308"/>
      <c r="S18" s="308"/>
      <c r="T18" s="308"/>
      <c r="U18" s="308"/>
      <c r="V18" s="31"/>
      <c r="W18" s="163"/>
      <c r="X18" s="163"/>
      <c r="Y18" s="30"/>
      <c r="Z18" s="28"/>
      <c r="AA18" s="28"/>
      <c r="AB18" s="28"/>
      <c r="AC18" s="306">
        <f t="shared" si="0"/>
        <v>0</v>
      </c>
      <c r="AD18" s="307"/>
    </row>
    <row r="19" spans="1:30" s="33" customFormat="1" ht="16.5" customHeight="1" x14ac:dyDescent="0.3">
      <c r="A19" s="27"/>
      <c r="B19" s="28"/>
      <c r="C19" s="28"/>
      <c r="D19" s="29" t="s">
        <v>201</v>
      </c>
      <c r="E19" s="305" t="s">
        <v>216</v>
      </c>
      <c r="F19" s="305"/>
      <c r="G19" s="305"/>
      <c r="H19" s="28" t="s">
        <v>195</v>
      </c>
      <c r="I19" s="305" t="s">
        <v>219</v>
      </c>
      <c r="J19" s="305"/>
      <c r="K19" s="305"/>
      <c r="L19" s="305"/>
      <c r="M19" s="305"/>
      <c r="N19" s="52">
        <f>행사!$P$32</f>
        <v>0</v>
      </c>
      <c r="O19" s="28" t="s">
        <v>213</v>
      </c>
      <c r="P19" s="31" t="s">
        <v>206</v>
      </c>
      <c r="Q19" s="308">
        <f>행사!O32</f>
        <v>5500</v>
      </c>
      <c r="R19" s="308"/>
      <c r="S19" s="308"/>
      <c r="T19" s="308"/>
      <c r="U19" s="308"/>
      <c r="V19" s="51" t="s">
        <v>62</v>
      </c>
      <c r="W19" s="163">
        <f>행사!H32</f>
        <v>3</v>
      </c>
      <c r="X19" s="163" t="s">
        <v>220</v>
      </c>
      <c r="Y19" s="30"/>
      <c r="Z19" s="28"/>
      <c r="AA19" s="28"/>
      <c r="AB19" s="28"/>
      <c r="AC19" s="306">
        <f t="shared" si="0"/>
        <v>0</v>
      </c>
      <c r="AD19" s="307"/>
    </row>
    <row r="20" spans="1:30" s="33" customFormat="1" ht="16.5" customHeight="1" x14ac:dyDescent="0.3">
      <c r="A20" s="27"/>
      <c r="B20" s="28"/>
      <c r="C20" s="28"/>
      <c r="D20" s="29" t="s">
        <v>201</v>
      </c>
      <c r="E20" s="305" t="s">
        <v>216</v>
      </c>
      <c r="F20" s="305"/>
      <c r="G20" s="305"/>
      <c r="H20" s="28" t="s">
        <v>195</v>
      </c>
      <c r="I20" s="305" t="s">
        <v>221</v>
      </c>
      <c r="J20" s="305"/>
      <c r="K20" s="305"/>
      <c r="L20" s="305"/>
      <c r="M20" s="305"/>
      <c r="N20" s="52">
        <f>행사!$P$33</f>
        <v>0</v>
      </c>
      <c r="O20" s="28" t="s">
        <v>213</v>
      </c>
      <c r="P20" s="31" t="s">
        <v>214</v>
      </c>
      <c r="Q20" s="308">
        <f>행사!O33</f>
        <v>11000</v>
      </c>
      <c r="R20" s="308"/>
      <c r="S20" s="308"/>
      <c r="T20" s="308"/>
      <c r="U20" s="308"/>
      <c r="V20" s="51" t="s">
        <v>222</v>
      </c>
      <c r="W20" s="163">
        <f>행사!H33</f>
        <v>2</v>
      </c>
      <c r="X20" s="163" t="s">
        <v>223</v>
      </c>
      <c r="Y20" s="30"/>
      <c r="Z20" s="28"/>
      <c r="AA20" s="28"/>
      <c r="AB20" s="28"/>
      <c r="AC20" s="306">
        <f t="shared" si="0"/>
        <v>0</v>
      </c>
      <c r="AD20" s="307"/>
    </row>
    <row r="21" spans="1:30" s="33" customFormat="1" ht="16.5" customHeight="1" x14ac:dyDescent="0.3">
      <c r="A21" s="27"/>
      <c r="B21" s="28"/>
      <c r="C21" s="28"/>
      <c r="D21" s="29" t="s">
        <v>201</v>
      </c>
      <c r="E21" s="305" t="s">
        <v>216</v>
      </c>
      <c r="F21" s="305"/>
      <c r="G21" s="305"/>
      <c r="H21" s="28" t="s">
        <v>209</v>
      </c>
      <c r="I21" s="305" t="s">
        <v>224</v>
      </c>
      <c r="J21" s="305"/>
      <c r="K21" s="305"/>
      <c r="L21" s="305"/>
      <c r="M21" s="305"/>
      <c r="N21" s="52">
        <f>행사!$P$34</f>
        <v>0</v>
      </c>
      <c r="O21" s="28" t="s">
        <v>213</v>
      </c>
      <c r="P21" s="31" t="s">
        <v>214</v>
      </c>
      <c r="Q21" s="308">
        <f>행사!O34</f>
        <v>5500</v>
      </c>
      <c r="R21" s="308"/>
      <c r="S21" s="308"/>
      <c r="T21" s="308"/>
      <c r="U21" s="308"/>
      <c r="V21" s="31"/>
      <c r="W21" s="163"/>
      <c r="X21" s="163"/>
      <c r="Y21" s="30"/>
      <c r="Z21" s="28"/>
      <c r="AA21" s="28"/>
      <c r="AB21" s="28"/>
      <c r="AC21" s="306">
        <f t="shared" si="0"/>
        <v>0</v>
      </c>
      <c r="AD21" s="307"/>
    </row>
    <row r="22" spans="1:30" s="33" customFormat="1" ht="16.5" customHeight="1" x14ac:dyDescent="0.3">
      <c r="A22" s="27"/>
      <c r="B22" s="28"/>
      <c r="C22" s="28"/>
      <c r="D22" s="29" t="s">
        <v>211</v>
      </c>
      <c r="E22" s="305" t="s">
        <v>216</v>
      </c>
      <c r="F22" s="305"/>
      <c r="G22" s="305"/>
      <c r="H22" s="28" t="s">
        <v>209</v>
      </c>
      <c r="I22" s="314" t="s">
        <v>170</v>
      </c>
      <c r="J22" s="314"/>
      <c r="K22" s="314"/>
      <c r="L22" s="314"/>
      <c r="M22" s="314"/>
      <c r="N22" s="52">
        <f>행사!$P$35</f>
        <v>0</v>
      </c>
      <c r="O22" s="28" t="s">
        <v>79</v>
      </c>
      <c r="P22" s="31" t="s">
        <v>206</v>
      </c>
      <c r="Q22" s="308">
        <f>행사!O35</f>
        <v>2750</v>
      </c>
      <c r="R22" s="308"/>
      <c r="S22" s="308"/>
      <c r="T22" s="308"/>
      <c r="U22" s="308"/>
      <c r="V22" s="31"/>
      <c r="W22" s="163"/>
      <c r="X22" s="163"/>
      <c r="Y22" s="30"/>
      <c r="Z22" s="28"/>
      <c r="AA22" s="28"/>
      <c r="AB22" s="28"/>
      <c r="AC22" s="306">
        <f t="shared" si="0"/>
        <v>0</v>
      </c>
      <c r="AD22" s="307"/>
    </row>
    <row r="23" spans="1:30" s="33" customFormat="1" ht="16.5" customHeight="1" x14ac:dyDescent="0.3">
      <c r="A23" s="27"/>
      <c r="B23" s="28"/>
      <c r="C23" s="28"/>
      <c r="D23" s="29" t="s">
        <v>201</v>
      </c>
      <c r="E23" s="305" t="s">
        <v>216</v>
      </c>
      <c r="F23" s="305"/>
      <c r="G23" s="305"/>
      <c r="H23" s="28" t="s">
        <v>209</v>
      </c>
      <c r="I23" s="314" t="s">
        <v>225</v>
      </c>
      <c r="J23" s="314"/>
      <c r="K23" s="314"/>
      <c r="L23" s="314"/>
      <c r="M23" s="314"/>
      <c r="N23" s="52">
        <f>행사!$P$37</f>
        <v>0</v>
      </c>
      <c r="O23" s="28" t="s">
        <v>205</v>
      </c>
      <c r="P23" s="31" t="s">
        <v>214</v>
      </c>
      <c r="Q23" s="308">
        <f>행사!O37</f>
        <v>11000</v>
      </c>
      <c r="R23" s="308"/>
      <c r="S23" s="308"/>
      <c r="T23" s="308"/>
      <c r="U23" s="308"/>
      <c r="V23" s="31"/>
      <c r="W23" s="163"/>
      <c r="X23" s="163"/>
      <c r="Y23" s="30"/>
      <c r="Z23" s="28"/>
      <c r="AA23" s="28"/>
      <c r="AB23" s="28"/>
      <c r="AC23" s="306">
        <f t="shared" si="0"/>
        <v>0</v>
      </c>
      <c r="AD23" s="307"/>
    </row>
    <row r="24" spans="1:30" s="33" customFormat="1" ht="16.5" customHeight="1" x14ac:dyDescent="0.3">
      <c r="A24" s="27"/>
      <c r="B24" s="28"/>
      <c r="C24" s="28"/>
      <c r="D24" s="29" t="s">
        <v>201</v>
      </c>
      <c r="E24" s="305" t="s">
        <v>216</v>
      </c>
      <c r="F24" s="305"/>
      <c r="G24" s="305"/>
      <c r="H24" s="28" t="s">
        <v>209</v>
      </c>
      <c r="I24" s="305" t="s">
        <v>226</v>
      </c>
      <c r="J24" s="305"/>
      <c r="K24" s="305"/>
      <c r="L24" s="305"/>
      <c r="M24" s="305"/>
      <c r="N24" s="52">
        <f>행사!$P$42</f>
        <v>0</v>
      </c>
      <c r="O24" s="28" t="s">
        <v>205</v>
      </c>
      <c r="P24" s="31" t="s">
        <v>214</v>
      </c>
      <c r="Q24" s="308">
        <f>행사!O42</f>
        <v>121000</v>
      </c>
      <c r="R24" s="308"/>
      <c r="S24" s="308"/>
      <c r="T24" s="308"/>
      <c r="U24" s="308"/>
      <c r="V24" s="31"/>
      <c r="W24" s="163"/>
      <c r="X24" s="163"/>
      <c r="Y24" s="30"/>
      <c r="Z24" s="28"/>
      <c r="AA24" s="28"/>
      <c r="AB24" s="28"/>
      <c r="AC24" s="306">
        <f t="shared" si="0"/>
        <v>0</v>
      </c>
      <c r="AD24" s="307"/>
    </row>
    <row r="25" spans="1:30" s="33" customFormat="1" ht="16.5" customHeight="1" x14ac:dyDescent="0.3">
      <c r="A25" s="27"/>
      <c r="B25" s="28"/>
      <c r="C25" s="28"/>
      <c r="D25" s="29" t="s">
        <v>211</v>
      </c>
      <c r="E25" s="305" t="s">
        <v>216</v>
      </c>
      <c r="F25" s="305"/>
      <c r="G25" s="305"/>
      <c r="H25" s="28" t="s">
        <v>209</v>
      </c>
      <c r="I25" s="305" t="s">
        <v>227</v>
      </c>
      <c r="J25" s="305"/>
      <c r="K25" s="305"/>
      <c r="L25" s="305"/>
      <c r="M25" s="305"/>
      <c r="N25" s="52">
        <f>행사!$P$43</f>
        <v>0</v>
      </c>
      <c r="O25" s="28" t="s">
        <v>205</v>
      </c>
      <c r="P25" s="31" t="s">
        <v>206</v>
      </c>
      <c r="Q25" s="308">
        <f>행사!O43</f>
        <v>143000</v>
      </c>
      <c r="R25" s="308"/>
      <c r="S25" s="308"/>
      <c r="T25" s="308"/>
      <c r="U25" s="308"/>
      <c r="V25" s="31"/>
      <c r="W25" s="163"/>
      <c r="X25" s="163"/>
      <c r="Y25" s="30"/>
      <c r="Z25" s="28"/>
      <c r="AA25" s="28"/>
      <c r="AB25" s="28"/>
      <c r="AC25" s="306">
        <f t="shared" si="0"/>
        <v>0</v>
      </c>
      <c r="AD25" s="307"/>
    </row>
    <row r="26" spans="1:30" x14ac:dyDescent="0.3">
      <c r="A26" s="12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5"/>
    </row>
    <row r="27" spans="1:30" x14ac:dyDescent="0.3">
      <c r="A27" s="12"/>
      <c r="B27" s="14"/>
      <c r="C27" s="26" t="s">
        <v>228</v>
      </c>
      <c r="D27" s="309" t="s">
        <v>229</v>
      </c>
      <c r="E27" s="309"/>
      <c r="F27" s="309"/>
      <c r="G27" s="309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312">
        <f>SUM(AB28:AD45)</f>
        <v>165000</v>
      </c>
      <c r="AC27" s="312"/>
      <c r="AD27" s="313"/>
    </row>
    <row r="28" spans="1:30" s="33" customFormat="1" ht="16.5" customHeight="1" x14ac:dyDescent="0.3">
      <c r="A28" s="27"/>
      <c r="B28" s="28"/>
      <c r="C28" s="28"/>
      <c r="D28" s="29" t="s">
        <v>201</v>
      </c>
      <c r="E28" s="305" t="s">
        <v>202</v>
      </c>
      <c r="F28" s="305"/>
      <c r="G28" s="305"/>
      <c r="H28" s="28" t="s">
        <v>67</v>
      </c>
      <c r="I28" s="30" t="s">
        <v>230</v>
      </c>
      <c r="J28" s="30"/>
      <c r="K28" s="30"/>
      <c r="L28" s="310" t="s">
        <v>231</v>
      </c>
      <c r="M28" s="310"/>
      <c r="N28" s="28">
        <v>1</v>
      </c>
      <c r="O28" s="28" t="s">
        <v>213</v>
      </c>
      <c r="P28" s="31" t="s">
        <v>206</v>
      </c>
      <c r="Q28" s="308">
        <v>165000</v>
      </c>
      <c r="R28" s="308"/>
      <c r="S28" s="308"/>
      <c r="T28" s="308"/>
      <c r="U28" s="308"/>
      <c r="V28" s="31"/>
      <c r="W28" s="311"/>
      <c r="X28" s="311"/>
      <c r="Y28" s="28"/>
      <c r="Z28" s="31"/>
      <c r="AA28" s="163"/>
      <c r="AB28" s="28"/>
      <c r="AC28" s="306">
        <f>N28*Q28</f>
        <v>165000</v>
      </c>
      <c r="AD28" s="307"/>
    </row>
    <row r="29" spans="1:30" s="33" customFormat="1" ht="11.25" customHeight="1" x14ac:dyDescent="0.3">
      <c r="A29" s="27"/>
      <c r="B29" s="28"/>
      <c r="C29" s="28"/>
      <c r="D29" s="29"/>
      <c r="E29" s="158"/>
      <c r="F29" s="158"/>
      <c r="G29" s="158"/>
      <c r="H29" s="28"/>
      <c r="I29" s="30"/>
      <c r="J29" s="30"/>
      <c r="K29" s="30"/>
      <c r="L29" s="162"/>
      <c r="M29" s="162"/>
      <c r="N29" s="28"/>
      <c r="O29" s="28"/>
      <c r="P29" s="31"/>
      <c r="Q29" s="161"/>
      <c r="R29" s="161"/>
      <c r="S29" s="161"/>
      <c r="T29" s="161"/>
      <c r="U29" s="161"/>
      <c r="V29" s="31"/>
      <c r="W29" s="163"/>
      <c r="X29" s="163"/>
      <c r="Y29" s="28"/>
      <c r="Z29" s="31"/>
      <c r="AA29" s="163"/>
      <c r="AB29" s="28"/>
      <c r="AC29" s="159"/>
      <c r="AD29" s="160"/>
    </row>
    <row r="30" spans="1:30" s="33" customFormat="1" ht="16.5" customHeight="1" x14ac:dyDescent="0.3">
      <c r="A30" s="27"/>
      <c r="B30" s="28"/>
      <c r="C30" s="28"/>
      <c r="D30" s="29" t="s">
        <v>211</v>
      </c>
      <c r="E30" s="305" t="s">
        <v>208</v>
      </c>
      <c r="F30" s="305"/>
      <c r="G30" s="305"/>
      <c r="H30" s="28" t="s">
        <v>209</v>
      </c>
      <c r="I30" s="305" t="s">
        <v>232</v>
      </c>
      <c r="J30" s="305"/>
      <c r="K30" s="305"/>
      <c r="L30" s="305"/>
      <c r="M30" s="305"/>
      <c r="N30" s="50">
        <f>행사!M23</f>
        <v>0</v>
      </c>
      <c r="O30" s="28" t="s">
        <v>213</v>
      </c>
      <c r="P30" s="31" t="s">
        <v>206</v>
      </c>
      <c r="Q30" s="308">
        <f>행사!L23</f>
        <v>88000</v>
      </c>
      <c r="R30" s="308"/>
      <c r="S30" s="308"/>
      <c r="T30" s="308"/>
      <c r="U30" s="308"/>
      <c r="V30" s="31"/>
      <c r="W30" s="163"/>
      <c r="X30" s="163"/>
      <c r="Y30" s="28"/>
      <c r="Z30" s="28"/>
      <c r="AA30" s="28"/>
      <c r="AB30" s="28"/>
      <c r="AC30" s="306">
        <f>N30*Q30</f>
        <v>0</v>
      </c>
      <c r="AD30" s="307"/>
    </row>
    <row r="31" spans="1:30" s="33" customFormat="1" ht="16.5" customHeight="1" x14ac:dyDescent="0.3">
      <c r="A31" s="27"/>
      <c r="B31" s="28"/>
      <c r="C31" s="28"/>
      <c r="D31" s="29" t="s">
        <v>201</v>
      </c>
      <c r="E31" s="305" t="s">
        <v>208</v>
      </c>
      <c r="F31" s="305"/>
      <c r="G31" s="305"/>
      <c r="H31" s="28" t="s">
        <v>195</v>
      </c>
      <c r="I31" s="305" t="s">
        <v>212</v>
      </c>
      <c r="J31" s="305"/>
      <c r="K31" s="305"/>
      <c r="L31" s="305"/>
      <c r="M31" s="305"/>
      <c r="N31" s="50">
        <f>행사!M24</f>
        <v>0</v>
      </c>
      <c r="O31" s="28" t="s">
        <v>205</v>
      </c>
      <c r="P31" s="31" t="s">
        <v>206</v>
      </c>
      <c r="Q31" s="308">
        <f>행사!L24</f>
        <v>33000</v>
      </c>
      <c r="R31" s="308"/>
      <c r="S31" s="308"/>
      <c r="T31" s="308"/>
      <c r="U31" s="308"/>
      <c r="V31" s="31"/>
      <c r="W31" s="163"/>
      <c r="X31" s="163"/>
      <c r="Y31" s="28"/>
      <c r="Z31" s="28"/>
      <c r="AA31" s="28"/>
      <c r="AB31" s="28"/>
      <c r="AC31" s="306">
        <f t="shared" ref="AC31:AC43" si="1">N31*Q31</f>
        <v>0</v>
      </c>
      <c r="AD31" s="307"/>
    </row>
    <row r="32" spans="1:30" s="33" customFormat="1" ht="16.5" customHeight="1" x14ac:dyDescent="0.3">
      <c r="A32" s="27"/>
      <c r="B32" s="28"/>
      <c r="C32" s="28"/>
      <c r="D32" s="29" t="s">
        <v>211</v>
      </c>
      <c r="E32" s="305" t="s">
        <v>208</v>
      </c>
      <c r="F32" s="305"/>
      <c r="G32" s="305"/>
      <c r="H32" s="28" t="s">
        <v>209</v>
      </c>
      <c r="I32" s="305" t="s">
        <v>215</v>
      </c>
      <c r="J32" s="305"/>
      <c r="K32" s="305"/>
      <c r="L32" s="305"/>
      <c r="M32" s="305"/>
      <c r="N32" s="50">
        <f>행사!M25</f>
        <v>0</v>
      </c>
      <c r="O32" s="28" t="s">
        <v>205</v>
      </c>
      <c r="P32" s="31" t="s">
        <v>206</v>
      </c>
      <c r="Q32" s="308">
        <f>행사!L25</f>
        <v>44000</v>
      </c>
      <c r="R32" s="308"/>
      <c r="S32" s="308"/>
      <c r="T32" s="308"/>
      <c r="U32" s="308"/>
      <c r="V32" s="31"/>
      <c r="W32" s="163"/>
      <c r="X32" s="163"/>
      <c r="Y32" s="28"/>
      <c r="Z32" s="28"/>
      <c r="AA32" s="28"/>
      <c r="AB32" s="28"/>
      <c r="AC32" s="306">
        <f t="shared" si="1"/>
        <v>0</v>
      </c>
      <c r="AD32" s="307"/>
    </row>
    <row r="33" spans="1:31" s="33" customFormat="1" ht="16.5" customHeight="1" x14ac:dyDescent="0.3">
      <c r="A33" s="27"/>
      <c r="B33" s="28"/>
      <c r="C33" s="28"/>
      <c r="D33" s="29" t="s">
        <v>211</v>
      </c>
      <c r="E33" s="305" t="s">
        <v>208</v>
      </c>
      <c r="F33" s="305"/>
      <c r="G33" s="305"/>
      <c r="H33" s="28" t="s">
        <v>67</v>
      </c>
      <c r="I33" s="305" t="s">
        <v>233</v>
      </c>
      <c r="J33" s="305"/>
      <c r="K33" s="305"/>
      <c r="L33" s="305"/>
      <c r="M33" s="305"/>
      <c r="N33" s="50">
        <f>행사!M29</f>
        <v>0</v>
      </c>
      <c r="O33" s="28" t="s">
        <v>205</v>
      </c>
      <c r="P33" s="31" t="s">
        <v>206</v>
      </c>
      <c r="Q33" s="308">
        <f>행사!L29</f>
        <v>33000</v>
      </c>
      <c r="R33" s="308"/>
      <c r="S33" s="308"/>
      <c r="T33" s="308"/>
      <c r="U33" s="308"/>
      <c r="V33" s="31"/>
      <c r="W33" s="163"/>
      <c r="X33" s="163"/>
      <c r="Y33" s="28"/>
      <c r="Z33" s="28"/>
      <c r="AA33" s="28"/>
      <c r="AB33" s="28"/>
      <c r="AC33" s="306">
        <f t="shared" si="1"/>
        <v>0</v>
      </c>
      <c r="AD33" s="307"/>
    </row>
    <row r="34" spans="1:31" s="33" customFormat="1" ht="16.5" customHeight="1" x14ac:dyDescent="0.3">
      <c r="A34" s="27"/>
      <c r="B34" s="28"/>
      <c r="C34" s="28"/>
      <c r="D34" s="29" t="s">
        <v>211</v>
      </c>
      <c r="E34" s="305" t="s">
        <v>216</v>
      </c>
      <c r="F34" s="305"/>
      <c r="G34" s="305"/>
      <c r="H34" s="28" t="s">
        <v>209</v>
      </c>
      <c r="I34" s="305" t="s">
        <v>234</v>
      </c>
      <c r="J34" s="305"/>
      <c r="K34" s="305"/>
      <c r="L34" s="305"/>
      <c r="M34" s="305"/>
      <c r="N34" s="50">
        <f>행사!M31</f>
        <v>0</v>
      </c>
      <c r="O34" s="28" t="s">
        <v>205</v>
      </c>
      <c r="P34" s="31" t="s">
        <v>206</v>
      </c>
      <c r="Q34" s="308">
        <f>행사!L31</f>
        <v>33000</v>
      </c>
      <c r="R34" s="308"/>
      <c r="S34" s="308"/>
      <c r="T34" s="308"/>
      <c r="U34" s="308"/>
      <c r="V34" s="31"/>
      <c r="W34" s="163"/>
      <c r="X34" s="163"/>
      <c r="Y34" s="28"/>
      <c r="Z34" s="28"/>
      <c r="AA34" s="28"/>
      <c r="AB34" s="28"/>
      <c r="AC34" s="306">
        <f t="shared" si="1"/>
        <v>0</v>
      </c>
      <c r="AD34" s="307"/>
    </row>
    <row r="35" spans="1:31" s="33" customFormat="1" ht="16.5" customHeight="1" x14ac:dyDescent="0.3">
      <c r="A35" s="27"/>
      <c r="B35" s="28"/>
      <c r="C35" s="28"/>
      <c r="D35" s="29" t="s">
        <v>211</v>
      </c>
      <c r="E35" s="305" t="s">
        <v>208</v>
      </c>
      <c r="F35" s="305"/>
      <c r="G35" s="305"/>
      <c r="H35" s="28" t="s">
        <v>209</v>
      </c>
      <c r="I35" s="305" t="s">
        <v>235</v>
      </c>
      <c r="J35" s="305"/>
      <c r="K35" s="305"/>
      <c r="L35" s="305"/>
      <c r="M35" s="305"/>
      <c r="N35" s="50">
        <f>행사!M32</f>
        <v>0</v>
      </c>
      <c r="O35" s="28" t="s">
        <v>205</v>
      </c>
      <c r="P35" s="31" t="s">
        <v>206</v>
      </c>
      <c r="Q35" s="308">
        <f>행사!L32</f>
        <v>11000</v>
      </c>
      <c r="R35" s="308"/>
      <c r="S35" s="308"/>
      <c r="T35" s="308"/>
      <c r="U35" s="308"/>
      <c r="V35" s="51" t="s">
        <v>222</v>
      </c>
      <c r="W35" s="163">
        <f>행사!H32</f>
        <v>3</v>
      </c>
      <c r="X35" s="163" t="s">
        <v>223</v>
      </c>
      <c r="Y35" s="30"/>
      <c r="Z35" s="28"/>
      <c r="AA35" s="28"/>
      <c r="AB35" s="28"/>
      <c r="AC35" s="306">
        <f t="shared" si="1"/>
        <v>0</v>
      </c>
      <c r="AD35" s="307"/>
    </row>
    <row r="36" spans="1:31" s="33" customFormat="1" ht="16.5" customHeight="1" x14ac:dyDescent="0.3">
      <c r="A36" s="27"/>
      <c r="B36" s="28"/>
      <c r="C36" s="28"/>
      <c r="D36" s="29" t="s">
        <v>211</v>
      </c>
      <c r="E36" s="305" t="s">
        <v>208</v>
      </c>
      <c r="F36" s="305"/>
      <c r="G36" s="305"/>
      <c r="H36" s="28" t="s">
        <v>209</v>
      </c>
      <c r="I36" s="305" t="s">
        <v>236</v>
      </c>
      <c r="J36" s="305"/>
      <c r="K36" s="305"/>
      <c r="L36" s="305"/>
      <c r="M36" s="305"/>
      <c r="N36" s="50">
        <f>행사!M33</f>
        <v>0</v>
      </c>
      <c r="O36" s="28" t="s">
        <v>205</v>
      </c>
      <c r="P36" s="31" t="s">
        <v>206</v>
      </c>
      <c r="Q36" s="308">
        <f>행사!L33</f>
        <v>22000</v>
      </c>
      <c r="R36" s="308"/>
      <c r="S36" s="308"/>
      <c r="T36" s="308"/>
      <c r="U36" s="308"/>
      <c r="V36" s="51" t="s">
        <v>222</v>
      </c>
      <c r="W36" s="163">
        <f>행사!H33</f>
        <v>2</v>
      </c>
      <c r="X36" s="163" t="s">
        <v>223</v>
      </c>
      <c r="Y36" s="30"/>
      <c r="Z36" s="28"/>
      <c r="AA36" s="28"/>
      <c r="AB36" s="28"/>
      <c r="AC36" s="306">
        <f t="shared" si="1"/>
        <v>0</v>
      </c>
      <c r="AD36" s="307"/>
    </row>
    <row r="37" spans="1:31" s="33" customFormat="1" ht="16.5" customHeight="1" x14ac:dyDescent="0.3">
      <c r="A37" s="27"/>
      <c r="B37" s="28"/>
      <c r="C37" s="28"/>
      <c r="D37" s="29" t="s">
        <v>211</v>
      </c>
      <c r="E37" s="305" t="s">
        <v>208</v>
      </c>
      <c r="F37" s="305"/>
      <c r="G37" s="305"/>
      <c r="H37" s="28" t="s">
        <v>209</v>
      </c>
      <c r="I37" s="305" t="s">
        <v>224</v>
      </c>
      <c r="J37" s="305"/>
      <c r="K37" s="305"/>
      <c r="L37" s="305"/>
      <c r="M37" s="305"/>
      <c r="N37" s="50">
        <f>행사!M34</f>
        <v>0</v>
      </c>
      <c r="O37" s="28" t="s">
        <v>213</v>
      </c>
      <c r="P37" s="31" t="s">
        <v>206</v>
      </c>
      <c r="Q37" s="308">
        <f>행사!L34</f>
        <v>11000</v>
      </c>
      <c r="R37" s="308"/>
      <c r="S37" s="308"/>
      <c r="T37" s="308"/>
      <c r="U37" s="308"/>
      <c r="V37" s="31"/>
      <c r="W37" s="163"/>
      <c r="X37" s="163"/>
      <c r="Y37" s="28"/>
      <c r="Z37" s="28"/>
      <c r="AA37" s="28"/>
      <c r="AB37" s="28"/>
      <c r="AC37" s="306">
        <f t="shared" si="1"/>
        <v>0</v>
      </c>
      <c r="AD37" s="307"/>
    </row>
    <row r="38" spans="1:31" s="33" customFormat="1" ht="16.5" customHeight="1" x14ac:dyDescent="0.3">
      <c r="A38" s="27"/>
      <c r="B38" s="28"/>
      <c r="C38" s="28"/>
      <c r="D38" s="29" t="s">
        <v>211</v>
      </c>
      <c r="E38" s="305" t="s">
        <v>208</v>
      </c>
      <c r="F38" s="305"/>
      <c r="G38" s="305"/>
      <c r="H38" s="28" t="s">
        <v>237</v>
      </c>
      <c r="I38" s="314" t="s">
        <v>238</v>
      </c>
      <c r="J38" s="314"/>
      <c r="K38" s="314"/>
      <c r="L38" s="314"/>
      <c r="M38" s="314"/>
      <c r="N38" s="50">
        <f>행사!M35</f>
        <v>0</v>
      </c>
      <c r="O38" s="28" t="s">
        <v>205</v>
      </c>
      <c r="P38" s="31" t="s">
        <v>214</v>
      </c>
      <c r="Q38" s="308">
        <f>행사!L35</f>
        <v>5500</v>
      </c>
      <c r="R38" s="308"/>
      <c r="S38" s="308"/>
      <c r="T38" s="308"/>
      <c r="U38" s="308"/>
      <c r="V38" s="31"/>
      <c r="W38" s="163"/>
      <c r="X38" s="163"/>
      <c r="Y38" s="28"/>
      <c r="Z38" s="28"/>
      <c r="AA38" s="28"/>
      <c r="AB38" s="28"/>
      <c r="AC38" s="306">
        <f t="shared" si="1"/>
        <v>0</v>
      </c>
      <c r="AD38" s="307"/>
    </row>
    <row r="39" spans="1:31" s="33" customFormat="1" ht="16.5" customHeight="1" x14ac:dyDescent="0.3">
      <c r="A39" s="27"/>
      <c r="B39" s="28"/>
      <c r="C39" s="28"/>
      <c r="D39" s="29" t="s">
        <v>211</v>
      </c>
      <c r="E39" s="305" t="s">
        <v>208</v>
      </c>
      <c r="F39" s="305"/>
      <c r="G39" s="305"/>
      <c r="H39" s="28" t="s">
        <v>209</v>
      </c>
      <c r="I39" s="314" t="s">
        <v>239</v>
      </c>
      <c r="J39" s="314"/>
      <c r="K39" s="314"/>
      <c r="L39" s="314"/>
      <c r="M39" s="314"/>
      <c r="N39" s="50">
        <f>행사!M37</f>
        <v>0</v>
      </c>
      <c r="O39" s="28" t="s">
        <v>205</v>
      </c>
      <c r="P39" s="31" t="s">
        <v>214</v>
      </c>
      <c r="Q39" s="308">
        <f>행사!L37</f>
        <v>22000</v>
      </c>
      <c r="R39" s="308"/>
      <c r="S39" s="308"/>
      <c r="T39" s="308"/>
      <c r="U39" s="308"/>
      <c r="V39" s="31"/>
      <c r="W39" s="163"/>
      <c r="X39" s="163"/>
      <c r="Y39" s="28"/>
      <c r="Z39" s="28"/>
      <c r="AA39" s="28"/>
      <c r="AB39" s="28"/>
      <c r="AC39" s="306">
        <f t="shared" si="1"/>
        <v>0</v>
      </c>
      <c r="AD39" s="307"/>
    </row>
    <row r="40" spans="1:31" s="33" customFormat="1" ht="16.5" customHeight="1" x14ac:dyDescent="0.3">
      <c r="A40" s="27"/>
      <c r="B40" s="28"/>
      <c r="C40" s="28"/>
      <c r="D40" s="29" t="s">
        <v>201</v>
      </c>
      <c r="E40" s="305" t="s">
        <v>208</v>
      </c>
      <c r="F40" s="305"/>
      <c r="G40" s="305"/>
      <c r="H40" s="28" t="s">
        <v>209</v>
      </c>
      <c r="I40" s="305" t="s">
        <v>240</v>
      </c>
      <c r="J40" s="305"/>
      <c r="K40" s="305"/>
      <c r="L40" s="305"/>
      <c r="M40" s="305"/>
      <c r="N40" s="50">
        <f>행사!M39</f>
        <v>0</v>
      </c>
      <c r="O40" s="28" t="s">
        <v>213</v>
      </c>
      <c r="P40" s="31" t="s">
        <v>206</v>
      </c>
      <c r="Q40" s="308">
        <f>행사!L39</f>
        <v>33000</v>
      </c>
      <c r="R40" s="308"/>
      <c r="S40" s="308"/>
      <c r="T40" s="308"/>
      <c r="U40" s="308"/>
      <c r="V40" s="31"/>
      <c r="W40" s="163"/>
      <c r="X40" s="163"/>
      <c r="Y40" s="28"/>
      <c r="Z40" s="28"/>
      <c r="AA40" s="28"/>
      <c r="AB40" s="28"/>
      <c r="AC40" s="306">
        <f t="shared" si="1"/>
        <v>0</v>
      </c>
      <c r="AD40" s="307"/>
    </row>
    <row r="41" spans="1:31" s="33" customFormat="1" ht="16.5" customHeight="1" x14ac:dyDescent="0.3">
      <c r="A41" s="27"/>
      <c r="B41" s="28"/>
      <c r="C41" s="28"/>
      <c r="D41" s="29" t="s">
        <v>211</v>
      </c>
      <c r="E41" s="305" t="s">
        <v>208</v>
      </c>
      <c r="F41" s="305"/>
      <c r="G41" s="305"/>
      <c r="H41" s="28" t="s">
        <v>209</v>
      </c>
      <c r="I41" s="305" t="s">
        <v>241</v>
      </c>
      <c r="J41" s="305"/>
      <c r="K41" s="305"/>
      <c r="L41" s="305"/>
      <c r="M41" s="305"/>
      <c r="N41" s="50">
        <f>행사!M40</f>
        <v>0</v>
      </c>
      <c r="O41" s="28" t="s">
        <v>242</v>
      </c>
      <c r="P41" s="31" t="s">
        <v>206</v>
      </c>
      <c r="Q41" s="308">
        <f>행사!L40</f>
        <v>55000</v>
      </c>
      <c r="R41" s="308"/>
      <c r="S41" s="308"/>
      <c r="T41" s="308"/>
      <c r="U41" s="308"/>
      <c r="V41" s="31"/>
      <c r="W41" s="163"/>
      <c r="X41" s="163"/>
      <c r="Y41" s="28"/>
      <c r="Z41" s="28"/>
      <c r="AA41" s="28"/>
      <c r="AB41" s="28"/>
      <c r="AC41" s="306">
        <f t="shared" si="1"/>
        <v>0</v>
      </c>
      <c r="AD41" s="307"/>
    </row>
    <row r="42" spans="1:31" s="33" customFormat="1" ht="16.5" customHeight="1" x14ac:dyDescent="0.3">
      <c r="A42" s="27"/>
      <c r="B42" s="28"/>
      <c r="C42" s="28"/>
      <c r="D42" s="29" t="s">
        <v>211</v>
      </c>
      <c r="E42" s="305" t="s">
        <v>208</v>
      </c>
      <c r="F42" s="305"/>
      <c r="G42" s="305"/>
      <c r="H42" s="28" t="s">
        <v>209</v>
      </c>
      <c r="I42" s="305" t="s">
        <v>243</v>
      </c>
      <c r="J42" s="305"/>
      <c r="K42" s="305"/>
      <c r="L42" s="305"/>
      <c r="M42" s="305"/>
      <c r="N42" s="50">
        <f>행사!M41</f>
        <v>0</v>
      </c>
      <c r="O42" s="28" t="s">
        <v>213</v>
      </c>
      <c r="P42" s="31" t="s">
        <v>214</v>
      </c>
      <c r="Q42" s="308">
        <f>행사!L41</f>
        <v>11000</v>
      </c>
      <c r="R42" s="308"/>
      <c r="S42" s="308"/>
      <c r="T42" s="308"/>
      <c r="U42" s="308"/>
      <c r="V42" s="31"/>
      <c r="W42" s="163"/>
      <c r="X42" s="163"/>
      <c r="Y42" s="28"/>
      <c r="Z42" s="28"/>
      <c r="AA42" s="28"/>
      <c r="AB42" s="28"/>
      <c r="AC42" s="306">
        <f t="shared" si="1"/>
        <v>0</v>
      </c>
      <c r="AD42" s="307"/>
    </row>
    <row r="43" spans="1:31" s="33" customFormat="1" ht="16.5" customHeight="1" x14ac:dyDescent="0.3">
      <c r="A43" s="27"/>
      <c r="B43" s="28"/>
      <c r="C43" s="28"/>
      <c r="D43" s="29" t="s">
        <v>211</v>
      </c>
      <c r="E43" s="305" t="s">
        <v>208</v>
      </c>
      <c r="F43" s="305"/>
      <c r="G43" s="305"/>
      <c r="H43" s="28" t="s">
        <v>209</v>
      </c>
      <c r="I43" s="305" t="s">
        <v>226</v>
      </c>
      <c r="J43" s="305"/>
      <c r="K43" s="305"/>
      <c r="L43" s="305"/>
      <c r="M43" s="305"/>
      <c r="N43" s="50">
        <f>행사!M42</f>
        <v>0</v>
      </c>
      <c r="O43" s="28" t="s">
        <v>213</v>
      </c>
      <c r="P43" s="31" t="s">
        <v>214</v>
      </c>
      <c r="Q43" s="308">
        <f>행사!L42</f>
        <v>121000</v>
      </c>
      <c r="R43" s="308"/>
      <c r="S43" s="308"/>
      <c r="T43" s="308"/>
      <c r="U43" s="308"/>
      <c r="V43" s="31"/>
      <c r="W43" s="163"/>
      <c r="X43" s="163"/>
      <c r="Y43" s="28"/>
      <c r="Z43" s="28"/>
      <c r="AA43" s="28"/>
      <c r="AB43" s="28"/>
      <c r="AC43" s="306">
        <f t="shared" si="1"/>
        <v>0</v>
      </c>
      <c r="AD43" s="307"/>
    </row>
    <row r="44" spans="1:31" s="33" customFormat="1" ht="16.5" customHeight="1" x14ac:dyDescent="0.3">
      <c r="A44" s="27"/>
      <c r="B44" s="28"/>
      <c r="C44" s="28"/>
      <c r="D44" s="29" t="s">
        <v>200</v>
      </c>
      <c r="E44" s="305" t="s">
        <v>208</v>
      </c>
      <c r="F44" s="305"/>
      <c r="G44" s="305"/>
      <c r="H44" s="28" t="s">
        <v>209</v>
      </c>
      <c r="I44" s="305" t="s">
        <v>244</v>
      </c>
      <c r="J44" s="305"/>
      <c r="K44" s="305"/>
      <c r="L44" s="305"/>
      <c r="M44" s="305"/>
      <c r="N44" s="50">
        <f>행사!M43</f>
        <v>0</v>
      </c>
      <c r="O44" s="28" t="s">
        <v>205</v>
      </c>
      <c r="P44" s="31" t="s">
        <v>206</v>
      </c>
      <c r="Q44" s="308">
        <f>행사!L43</f>
        <v>143000</v>
      </c>
      <c r="R44" s="308"/>
      <c r="S44" s="308"/>
      <c r="T44" s="308"/>
      <c r="U44" s="308"/>
      <c r="V44" s="31"/>
      <c r="W44" s="163"/>
      <c r="X44" s="30"/>
      <c r="Y44" s="28"/>
      <c r="Z44" s="28"/>
      <c r="AA44" s="28"/>
      <c r="AB44" s="28"/>
      <c r="AC44" s="306">
        <f>N44*Q44</f>
        <v>0</v>
      </c>
      <c r="AD44" s="307"/>
    </row>
    <row r="45" spans="1:31" x14ac:dyDescent="0.3">
      <c r="A45" s="12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5"/>
      <c r="AE45" s="41"/>
    </row>
    <row r="46" spans="1:31" x14ac:dyDescent="0.3">
      <c r="A46" s="12"/>
      <c r="B46" s="14"/>
      <c r="C46" s="42" t="s">
        <v>245</v>
      </c>
      <c r="D46" s="323" t="s">
        <v>86</v>
      </c>
      <c r="E46" s="323"/>
      <c r="F46" s="323"/>
      <c r="G46" s="323"/>
      <c r="H46" s="323"/>
      <c r="I46" s="323"/>
      <c r="J46" s="323"/>
      <c r="K46" s="323"/>
      <c r="L46" s="323"/>
      <c r="M46" s="323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324">
        <f>AB9+AB27</f>
        <v>165000</v>
      </c>
      <c r="AB46" s="324"/>
      <c r="AC46" s="324"/>
      <c r="AD46" s="325"/>
      <c r="AE46" s="41"/>
    </row>
    <row r="47" spans="1:31" s="33" customFormat="1" ht="13.5" x14ac:dyDescent="0.3">
      <c r="A47" s="27"/>
      <c r="B47" s="28"/>
      <c r="C47" s="28"/>
      <c r="D47" s="29" t="s">
        <v>200</v>
      </c>
      <c r="E47" s="326" t="s">
        <v>77</v>
      </c>
      <c r="F47" s="326"/>
      <c r="G47" s="326"/>
      <c r="H47" s="28" t="s">
        <v>67</v>
      </c>
      <c r="I47" s="327">
        <f>SUM(AC10:AD13)+SUM(AC28:AD29)</f>
        <v>165000</v>
      </c>
      <c r="J47" s="327"/>
      <c r="K47" s="327"/>
      <c r="L47" s="327"/>
      <c r="M47" s="327"/>
      <c r="N47" s="30"/>
      <c r="O47" s="162"/>
      <c r="P47" s="162"/>
      <c r="Q47" s="162"/>
      <c r="R47" s="162"/>
      <c r="S47" s="162"/>
      <c r="T47" s="162"/>
      <c r="U47" s="162"/>
      <c r="V47" s="28"/>
      <c r="W47" s="28"/>
      <c r="X47" s="28"/>
      <c r="Y47" s="28"/>
      <c r="Z47" s="28"/>
      <c r="AA47" s="28"/>
      <c r="AB47" s="28"/>
      <c r="AC47" s="28"/>
      <c r="AD47" s="43"/>
    </row>
    <row r="48" spans="1:31" s="33" customFormat="1" ht="13.5" x14ac:dyDescent="0.3">
      <c r="A48" s="27"/>
      <c r="B48" s="28"/>
      <c r="C48" s="28"/>
      <c r="D48" s="29" t="s">
        <v>211</v>
      </c>
      <c r="E48" s="305" t="s">
        <v>81</v>
      </c>
      <c r="F48" s="305"/>
      <c r="G48" s="305"/>
      <c r="H48" s="28" t="s">
        <v>237</v>
      </c>
      <c r="I48" s="327">
        <f>SUM(AC14:AD26)+SUM(AC30:AD45)</f>
        <v>0</v>
      </c>
      <c r="J48" s="327"/>
      <c r="K48" s="327"/>
      <c r="L48" s="327"/>
      <c r="M48" s="327"/>
      <c r="N48" s="30"/>
      <c r="O48" s="162"/>
      <c r="P48" s="162"/>
      <c r="Q48" s="162"/>
      <c r="R48" s="162"/>
      <c r="S48" s="162"/>
      <c r="T48" s="162"/>
      <c r="U48" s="162"/>
      <c r="V48" s="28"/>
      <c r="W48" s="28"/>
      <c r="X48" s="28"/>
      <c r="Y48" s="28"/>
      <c r="Z48" s="28"/>
      <c r="AA48" s="28"/>
      <c r="AB48" s="28"/>
      <c r="AC48" s="28"/>
      <c r="AD48" s="43"/>
    </row>
    <row r="49" spans="1:30" x14ac:dyDescent="0.3">
      <c r="A49" s="12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5"/>
    </row>
    <row r="50" spans="1:30" x14ac:dyDescent="0.3">
      <c r="A50" s="12"/>
      <c r="B50" s="23" t="s">
        <v>246</v>
      </c>
      <c r="C50" s="315" t="s">
        <v>88</v>
      </c>
      <c r="D50" s="315"/>
      <c r="E50" s="315"/>
      <c r="F50" s="14" t="s">
        <v>209</v>
      </c>
      <c r="G50" s="14" t="s">
        <v>89</v>
      </c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5"/>
    </row>
    <row r="51" spans="1:30" ht="35.25" customHeight="1" x14ac:dyDescent="0.3">
      <c r="A51" s="12"/>
      <c r="B51" s="14"/>
      <c r="C51" s="14"/>
      <c r="D51" s="14"/>
      <c r="E51" s="14"/>
      <c r="F51" s="14"/>
      <c r="G51" s="316" t="s">
        <v>247</v>
      </c>
      <c r="H51" s="316"/>
      <c r="I51" s="316"/>
      <c r="J51" s="316"/>
      <c r="K51" s="316"/>
      <c r="L51" s="316"/>
      <c r="M51" s="316"/>
      <c r="N51" s="316"/>
      <c r="O51" s="316"/>
      <c r="P51" s="316"/>
      <c r="Q51" s="316"/>
      <c r="R51" s="316"/>
      <c r="S51" s="316"/>
      <c r="T51" s="316"/>
      <c r="U51" s="316"/>
      <c r="V51" s="316"/>
      <c r="W51" s="316"/>
      <c r="X51" s="316"/>
      <c r="Y51" s="316"/>
      <c r="Z51" s="316"/>
      <c r="AA51" s="316"/>
      <c r="AB51" s="316"/>
      <c r="AC51" s="164"/>
      <c r="AD51" s="15"/>
    </row>
    <row r="52" spans="1:30" ht="16.5" customHeight="1" x14ac:dyDescent="0.3">
      <c r="A52" s="12"/>
      <c r="B52" s="14"/>
      <c r="C52" s="14"/>
      <c r="D52" s="14"/>
      <c r="E52" s="14"/>
      <c r="F52" s="14"/>
      <c r="G52" s="164"/>
      <c r="H52" s="164"/>
      <c r="I52" s="164"/>
      <c r="J52" s="164"/>
      <c r="K52" s="164"/>
      <c r="L52" s="164"/>
      <c r="M52" s="164"/>
      <c r="N52" s="164"/>
      <c r="O52" s="164"/>
      <c r="P52" s="164"/>
      <c r="Q52" s="164"/>
      <c r="R52" s="164"/>
      <c r="S52" s="164"/>
      <c r="T52" s="164"/>
      <c r="U52" s="164"/>
      <c r="V52" s="164"/>
      <c r="W52" s="164"/>
      <c r="X52" s="164"/>
      <c r="Y52" s="164"/>
      <c r="Z52" s="164"/>
      <c r="AA52" s="164"/>
      <c r="AB52" s="164"/>
      <c r="AC52" s="164"/>
      <c r="AD52" s="15"/>
    </row>
    <row r="53" spans="1:30" ht="69" customHeight="1" x14ac:dyDescent="0.3">
      <c r="A53" s="12"/>
      <c r="B53" s="317" t="s">
        <v>248</v>
      </c>
      <c r="C53" s="318"/>
      <c r="D53" s="318"/>
      <c r="E53" s="318"/>
      <c r="F53" s="318"/>
      <c r="G53" s="318"/>
      <c r="H53" s="318"/>
      <c r="I53" s="318"/>
      <c r="J53" s="318"/>
      <c r="K53" s="318"/>
      <c r="L53" s="318"/>
      <c r="M53" s="318"/>
      <c r="N53" s="318"/>
      <c r="O53" s="318"/>
      <c r="P53" s="318"/>
      <c r="Q53" s="318"/>
      <c r="R53" s="318"/>
      <c r="S53" s="318"/>
      <c r="T53" s="318"/>
      <c r="U53" s="318"/>
      <c r="V53" s="318"/>
      <c r="W53" s="318"/>
      <c r="X53" s="318"/>
      <c r="Y53" s="318"/>
      <c r="Z53" s="318"/>
      <c r="AA53" s="318"/>
      <c r="AB53" s="318"/>
      <c r="AC53" s="319"/>
      <c r="AD53" s="15"/>
    </row>
    <row r="54" spans="1:30" ht="16.5" customHeight="1" thickBot="1" x14ac:dyDescent="0.35">
      <c r="A54" s="45"/>
      <c r="B54" s="46"/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6"/>
      <c r="AB54" s="46"/>
      <c r="AC54" s="46"/>
      <c r="AD54" s="47"/>
    </row>
    <row r="55" spans="1:30" ht="32.25" customHeight="1" x14ac:dyDescent="0.3"/>
    <row r="56" spans="1:30" ht="32.25" customHeight="1" x14ac:dyDescent="0.3"/>
    <row r="57" spans="1:30" ht="32.25" customHeight="1" x14ac:dyDescent="0.3"/>
    <row r="58" spans="1:30" ht="32.25" customHeight="1" x14ac:dyDescent="0.3"/>
  </sheetData>
  <mergeCells count="144">
    <mergeCell ref="C8:E8"/>
    <mergeCell ref="D9:G9"/>
    <mergeCell ref="AB9:AD9"/>
    <mergeCell ref="E10:G10"/>
    <mergeCell ref="L10:M10"/>
    <mergeCell ref="Q10:U10"/>
    <mergeCell ref="W10:X10"/>
    <mergeCell ref="AC10:AD10"/>
    <mergeCell ref="A1:AD1"/>
    <mergeCell ref="C3:E3"/>
    <mergeCell ref="C4:E4"/>
    <mergeCell ref="C5:E5"/>
    <mergeCell ref="G6:L6"/>
    <mergeCell ref="M6:P6"/>
    <mergeCell ref="L11:M11"/>
    <mergeCell ref="Q11:U11"/>
    <mergeCell ref="W11:X11"/>
    <mergeCell ref="AC11:AD11"/>
    <mergeCell ref="Q13:U13"/>
    <mergeCell ref="E14:G14"/>
    <mergeCell ref="I14:M14"/>
    <mergeCell ref="Q14:U14"/>
    <mergeCell ref="W14:X14"/>
    <mergeCell ref="AC14:AD14"/>
    <mergeCell ref="E17:G17"/>
    <mergeCell ref="I17:M17"/>
    <mergeCell ref="Q17:U17"/>
    <mergeCell ref="AC17:AD17"/>
    <mergeCell ref="E18:G18"/>
    <mergeCell ref="I18:M18"/>
    <mergeCell ref="Q18:U18"/>
    <mergeCell ref="AC18:AD18"/>
    <mergeCell ref="E15:G15"/>
    <mergeCell ref="I15:M15"/>
    <mergeCell ref="Q15:U15"/>
    <mergeCell ref="AC15:AD15"/>
    <mergeCell ref="E16:G16"/>
    <mergeCell ref="I16:M16"/>
    <mergeCell ref="Q16:U16"/>
    <mergeCell ref="AC16:AD16"/>
    <mergeCell ref="E21:G21"/>
    <mergeCell ref="I21:M21"/>
    <mergeCell ref="Q21:U21"/>
    <mergeCell ref="AC21:AD21"/>
    <mergeCell ref="E22:G22"/>
    <mergeCell ref="I22:M22"/>
    <mergeCell ref="Q22:U22"/>
    <mergeCell ref="AC22:AD22"/>
    <mergeCell ref="E19:G19"/>
    <mergeCell ref="I19:M19"/>
    <mergeCell ref="Q19:U19"/>
    <mergeCell ref="AC19:AD19"/>
    <mergeCell ref="E20:G20"/>
    <mergeCell ref="I20:M20"/>
    <mergeCell ref="Q20:U20"/>
    <mergeCell ref="AC20:AD20"/>
    <mergeCell ref="E25:G25"/>
    <mergeCell ref="I25:M25"/>
    <mergeCell ref="Q25:U25"/>
    <mergeCell ref="AC25:AD25"/>
    <mergeCell ref="D27:G27"/>
    <mergeCell ref="AB27:AD27"/>
    <mergeCell ref="E23:G23"/>
    <mergeCell ref="I23:M23"/>
    <mergeCell ref="Q23:U23"/>
    <mergeCell ref="AC23:AD23"/>
    <mergeCell ref="E24:G24"/>
    <mergeCell ref="I24:M24"/>
    <mergeCell ref="Q24:U24"/>
    <mergeCell ref="AC24:AD24"/>
    <mergeCell ref="E31:G31"/>
    <mergeCell ref="I31:M31"/>
    <mergeCell ref="Q31:U31"/>
    <mergeCell ref="AC31:AD31"/>
    <mergeCell ref="E32:G32"/>
    <mergeCell ref="I32:M32"/>
    <mergeCell ref="Q32:U32"/>
    <mergeCell ref="AC32:AD32"/>
    <mergeCell ref="E28:G28"/>
    <mergeCell ref="L28:M28"/>
    <mergeCell ref="Q28:U28"/>
    <mergeCell ref="W28:X28"/>
    <mergeCell ref="AC28:AD28"/>
    <mergeCell ref="E30:G30"/>
    <mergeCell ref="I30:M30"/>
    <mergeCell ref="Q30:U30"/>
    <mergeCell ref="AC30:AD30"/>
    <mergeCell ref="E35:G35"/>
    <mergeCell ref="I35:M35"/>
    <mergeCell ref="Q35:U35"/>
    <mergeCell ref="AC35:AD35"/>
    <mergeCell ref="E36:G36"/>
    <mergeCell ref="I36:M36"/>
    <mergeCell ref="Q36:U36"/>
    <mergeCell ref="AC36:AD36"/>
    <mergeCell ref="E33:G33"/>
    <mergeCell ref="I33:M33"/>
    <mergeCell ref="Q33:U33"/>
    <mergeCell ref="AC33:AD33"/>
    <mergeCell ref="E34:G34"/>
    <mergeCell ref="I34:M34"/>
    <mergeCell ref="Q34:U34"/>
    <mergeCell ref="AC34:AD34"/>
    <mergeCell ref="E39:G39"/>
    <mergeCell ref="I39:M39"/>
    <mergeCell ref="Q39:U39"/>
    <mergeCell ref="AC39:AD39"/>
    <mergeCell ref="E40:G40"/>
    <mergeCell ref="I40:M40"/>
    <mergeCell ref="Q40:U40"/>
    <mergeCell ref="AC40:AD40"/>
    <mergeCell ref="E37:G37"/>
    <mergeCell ref="I37:M37"/>
    <mergeCell ref="Q37:U37"/>
    <mergeCell ref="AC37:AD37"/>
    <mergeCell ref="E38:G38"/>
    <mergeCell ref="I38:M38"/>
    <mergeCell ref="Q38:U38"/>
    <mergeCell ref="AC38:AD38"/>
    <mergeCell ref="E43:G43"/>
    <mergeCell ref="I43:M43"/>
    <mergeCell ref="Q43:U43"/>
    <mergeCell ref="AC43:AD43"/>
    <mergeCell ref="E44:G44"/>
    <mergeCell ref="I44:M44"/>
    <mergeCell ref="Q44:U44"/>
    <mergeCell ref="AC44:AD44"/>
    <mergeCell ref="E41:G41"/>
    <mergeCell ref="I41:M41"/>
    <mergeCell ref="Q41:U41"/>
    <mergeCell ref="AC41:AD41"/>
    <mergeCell ref="E42:G42"/>
    <mergeCell ref="I42:M42"/>
    <mergeCell ref="Q42:U42"/>
    <mergeCell ref="AC42:AD42"/>
    <mergeCell ref="C50:E50"/>
    <mergeCell ref="G51:AB51"/>
    <mergeCell ref="B53:AC53"/>
    <mergeCell ref="D46:M46"/>
    <mergeCell ref="AA46:AD46"/>
    <mergeCell ref="E47:G47"/>
    <mergeCell ref="I47:M47"/>
    <mergeCell ref="E48:G48"/>
    <mergeCell ref="I48:M48"/>
  </mergeCells>
  <phoneticPr fontId="2" type="noConversion"/>
  <pageMargins left="0.59055118110236227" right="0.59055118110236227" top="0.74803149606299213" bottom="0.74803149606299213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7</vt:i4>
      </vt:variant>
      <vt:variant>
        <vt:lpstr>이름이 지정된 범위</vt:lpstr>
      </vt:variant>
      <vt:variant>
        <vt:i4>3</vt:i4>
      </vt:variant>
    </vt:vector>
  </HeadingPairs>
  <TitlesOfParts>
    <vt:vector size="10" baseType="lpstr">
      <vt:lpstr>공연</vt:lpstr>
      <vt:lpstr>공연_납부</vt:lpstr>
      <vt:lpstr>공연_음향반사판사용</vt:lpstr>
      <vt:lpstr>공연_납부(음향반사판)</vt:lpstr>
      <vt:lpstr>행사</vt:lpstr>
      <vt:lpstr>행사_납부</vt:lpstr>
      <vt:lpstr>Sheet2</vt:lpstr>
      <vt:lpstr>공연!Print_Area</vt:lpstr>
      <vt:lpstr>공연_음향반사판사용!Print_Area</vt:lpstr>
      <vt:lpstr>행사!Print_Area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Windows 사용자</cp:lastModifiedBy>
  <cp:lastPrinted>2018-01-20T05:23:52Z</cp:lastPrinted>
  <dcterms:created xsi:type="dcterms:W3CDTF">2018-01-19T02:45:34Z</dcterms:created>
  <dcterms:modified xsi:type="dcterms:W3CDTF">2021-11-26T06:04:25Z</dcterms:modified>
</cp:coreProperties>
</file>